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24000" windowHeight="9735"/>
  </bookViews>
  <sheets>
    <sheet name="قائمة المركز المال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O46" i="1"/>
  <c r="N46" i="1"/>
  <c r="L46" i="1"/>
  <c r="K46" i="1"/>
  <c r="J46" i="1"/>
  <c r="I46" i="1"/>
  <c r="H46" i="1"/>
  <c r="G46" i="1"/>
  <c r="F46" i="1"/>
  <c r="E46" i="1"/>
  <c r="D46" i="1"/>
  <c r="C46" i="1"/>
  <c r="B46" i="1"/>
  <c r="O45" i="1"/>
  <c r="N45" i="1"/>
  <c r="M45" i="1"/>
  <c r="M46" i="1" s="1"/>
  <c r="O37" i="1"/>
  <c r="L37" i="1"/>
  <c r="K37" i="1"/>
  <c r="J37" i="1"/>
  <c r="I37" i="1"/>
  <c r="H37" i="1"/>
  <c r="G37" i="1"/>
  <c r="F37" i="1"/>
  <c r="E37" i="1"/>
  <c r="D37" i="1"/>
  <c r="C37" i="1"/>
  <c r="B37" i="1"/>
  <c r="N32" i="1"/>
  <c r="N37" i="1" s="1"/>
  <c r="M32" i="1"/>
  <c r="M37" i="1" s="1"/>
  <c r="O29" i="1"/>
  <c r="O48" i="1" s="1"/>
  <c r="N29" i="1"/>
  <c r="N48" i="1" s="1"/>
  <c r="M29" i="1"/>
  <c r="M48" i="1" s="1"/>
  <c r="L29" i="1"/>
  <c r="L38" i="1" s="1"/>
  <c r="K29" i="1"/>
  <c r="K48" i="1" s="1"/>
  <c r="J29" i="1"/>
  <c r="J48" i="1" s="1"/>
  <c r="I29" i="1"/>
  <c r="I38" i="1" s="1"/>
  <c r="H29" i="1"/>
  <c r="H38" i="1" s="1"/>
  <c r="G29" i="1"/>
  <c r="G38" i="1" s="1"/>
  <c r="G48" i="1" s="1"/>
  <c r="F29" i="1"/>
  <c r="F38" i="1" s="1"/>
  <c r="F48" i="1" s="1"/>
  <c r="E29" i="1"/>
  <c r="E38" i="1" s="1"/>
  <c r="D29" i="1"/>
  <c r="D38" i="1" s="1"/>
  <c r="C29" i="1"/>
  <c r="C38" i="1" s="1"/>
  <c r="B29" i="1"/>
  <c r="B38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48" i="1" l="1"/>
  <c r="H48" i="1"/>
  <c r="C48" i="1"/>
  <c r="I48" i="1"/>
  <c r="D48" i="1"/>
  <c r="E48" i="1"/>
  <c r="M38" i="1"/>
  <c r="N38" i="1"/>
  <c r="O38" i="1"/>
  <c r="J38" i="1"/>
  <c r="K38" i="1"/>
</calcChain>
</file>

<file path=xl/sharedStrings.xml><?xml version="1.0" encoding="utf-8"?>
<sst xmlns="http://schemas.openxmlformats.org/spreadsheetml/2006/main" count="154" uniqueCount="84">
  <si>
    <t>شركة العقيلة للتأمين التكافلي</t>
  </si>
  <si>
    <t>قائمة المركز المالي</t>
  </si>
  <si>
    <t>Statement of Financial Position</t>
  </si>
  <si>
    <t>البيان</t>
  </si>
  <si>
    <t>عن الفترة من 28/12/2006 ولغاية 31/12/2007</t>
  </si>
  <si>
    <t>الموجودات:</t>
  </si>
  <si>
    <t>Assets</t>
  </si>
  <si>
    <t>نقدية ومايوازي النقد</t>
  </si>
  <si>
    <t>Cash and cash equivalents</t>
  </si>
  <si>
    <t>شيكات برسم التحصيل</t>
  </si>
  <si>
    <t>-</t>
  </si>
  <si>
    <t>Post - dated cheque</t>
  </si>
  <si>
    <t xml:space="preserve">ودائع لأجل لدى المصارف </t>
  </si>
  <si>
    <t>Bank Deposits</t>
  </si>
  <si>
    <t xml:space="preserve">استثمارات مالية متوفرة للبيع </t>
  </si>
  <si>
    <t>Financial investments available for sale</t>
  </si>
  <si>
    <t>عملاء مدينون، وسطاء ووكلاء تأمين</t>
  </si>
  <si>
    <t>Customers, brokers and insurance agents</t>
  </si>
  <si>
    <t xml:space="preserve">حسابات مدينة من شركات التأمين وإعادة التأمين </t>
  </si>
  <si>
    <t>Insurance  and reinsurance companies receivable  Accounts</t>
  </si>
  <si>
    <t xml:space="preserve">ذمم مدينة - أطراف ذات علاقة </t>
  </si>
  <si>
    <t>receivable Accounts - related Parties</t>
  </si>
  <si>
    <t>أرباح مرابحة مستحقة غير مقبوضة وموجودات أخرى</t>
  </si>
  <si>
    <t>Other Debetors</t>
  </si>
  <si>
    <t>حصة معيدي التأمين من الاحتياطيات الفنية والحسابية</t>
  </si>
  <si>
    <t xml:space="preserve">Technical and Mathematical Reserve Reinsurers' share </t>
  </si>
  <si>
    <t>استثمارات عقارية</t>
  </si>
  <si>
    <t>Real estate investments</t>
  </si>
  <si>
    <t>الممتلكات الثابتة المادية (بعد تنزيل الاستهلاك المتراكم)</t>
  </si>
  <si>
    <t xml:space="preserve">Net Fixed tangible assets </t>
  </si>
  <si>
    <t>الموجودات الثابتة غير المادية (بعد تنزيل الإطفاء المتراكم)</t>
  </si>
  <si>
    <t xml:space="preserve">Net Fixed intangible assets </t>
  </si>
  <si>
    <t>الموجودات الضريبية المؤجلة</t>
  </si>
  <si>
    <t>Deferred Income tax assets</t>
  </si>
  <si>
    <t>وديعة مجمدة لصالح هيئة الإشراف على التأمين</t>
  </si>
  <si>
    <t xml:space="preserve">Syrian Insurance Supervisory Authority Frozen deposit </t>
  </si>
  <si>
    <t>مجموع الموجودات</t>
  </si>
  <si>
    <t>Total Assets</t>
  </si>
  <si>
    <t>المطاليب:</t>
  </si>
  <si>
    <t xml:space="preserve"> Liabilities</t>
  </si>
  <si>
    <t xml:space="preserve">حسابات دائنة لشركات التأمين وإعادة التأمين </t>
  </si>
  <si>
    <t>Insurance  and reinsurance companies</t>
  </si>
  <si>
    <t xml:space="preserve">ذمم دائنة - أطراف ذات علاقة </t>
  </si>
  <si>
    <t>Accounts payable- related Parties</t>
  </si>
  <si>
    <t>الإحتياطات الفنية والحسابية</t>
  </si>
  <si>
    <t>Technical and Mathematical Reserve</t>
  </si>
  <si>
    <t>ذمم دائنة ودائنون مختلفون</t>
  </si>
  <si>
    <t>Payable Accounts</t>
  </si>
  <si>
    <t>المطلوبات الضريبية المؤجلة</t>
  </si>
  <si>
    <t>Deferred tax liabilities</t>
  </si>
  <si>
    <t>مؤونة ضريبة الدخل</t>
  </si>
  <si>
    <t>Provision for income tax</t>
  </si>
  <si>
    <t>مخصصات أخرى</t>
  </si>
  <si>
    <t>Other Reserve</t>
  </si>
  <si>
    <t>مجموع المطاليب</t>
  </si>
  <si>
    <t>Total liabilities</t>
  </si>
  <si>
    <t xml:space="preserve">  صندوق حملة الوثائق </t>
  </si>
  <si>
    <t>Fund policyholders</t>
  </si>
  <si>
    <t>العجز المتراكم في حقوق حملة الوثائق</t>
  </si>
  <si>
    <t>Policyholders Fund Deficit</t>
  </si>
  <si>
    <t>احتياطي القيمة العادلة للاستثمارات المالية المتاحة للبيع</t>
  </si>
  <si>
    <t>مكاسب غير محققة متراكمة ناتجة عن تغيرات أسعار الصرف</t>
  </si>
  <si>
    <t>Unrealized Gains &amp; Losses -Policyholders</t>
  </si>
  <si>
    <t>إخراج الزكاه</t>
  </si>
  <si>
    <t>قرض حسن لحملة الوثائق</t>
  </si>
  <si>
    <t>Good loan from shareholders</t>
  </si>
  <si>
    <t>مجموع صندوق حملة الوثائق</t>
  </si>
  <si>
    <t xml:space="preserve"> Total Policyholders Fund</t>
  </si>
  <si>
    <t>مجموع المطاليب وصندوق حاملي الوثائق</t>
  </si>
  <si>
    <t>Total liabilities and fund policyholders</t>
  </si>
  <si>
    <t>حقوق المساهمين:</t>
  </si>
  <si>
    <t>Equity</t>
  </si>
  <si>
    <t>رأس المال</t>
  </si>
  <si>
    <t>share capital</t>
  </si>
  <si>
    <t>Fair value of financial assets available for sale reserve</t>
  </si>
  <si>
    <t>احتياطي القانوني</t>
  </si>
  <si>
    <t>Legal Reserve</t>
  </si>
  <si>
    <t>UnRealized Gains &amp; Losses -Share holders</t>
  </si>
  <si>
    <t>أرباح محتجزة أو خسائر متراكمة</t>
  </si>
  <si>
    <t>Retained earnings / (accumulated losses)</t>
  </si>
  <si>
    <t>مجموع حقوق المساهمين</t>
  </si>
  <si>
    <t>Total Shareholders' equity</t>
  </si>
  <si>
    <t>مجموع المطاليب وحقوق المساهمين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</si>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</sst>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3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37" fontId="7" fillId="0" borderId="2" xfId="0" applyNumberFormat="1" applyFont="1" applyFill="1" applyBorder="1"/>
    <xf numFmtId="0" fontId="4" fillId="0" borderId="3" xfId="0" applyFont="1" applyFill="1" applyBorder="1" applyAlignment="1">
      <alignment horizontal="right"/>
    </xf>
    <xf numFmtId="43" fontId="4" fillId="0" borderId="3" xfId="1" applyFont="1" applyFill="1" applyBorder="1"/>
    <xf numFmtId="164" fontId="4" fillId="0" borderId="3" xfId="1" applyNumberFormat="1" applyFont="1" applyFill="1" applyBorder="1" applyAlignment="1">
      <alignment horizontal="right"/>
    </xf>
    <xf numFmtId="41" fontId="4" fillId="0" borderId="3" xfId="2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164" fontId="9" fillId="0" borderId="3" xfId="1" applyNumberFormat="1" applyFont="1" applyFill="1" applyBorder="1" applyAlignment="1">
      <alignment horizontal="right"/>
    </xf>
    <xf numFmtId="41" fontId="9" fillId="0" borderId="3" xfId="2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41" fontId="6" fillId="3" borderId="3" xfId="0" applyNumberFormat="1" applyFont="1" applyFill="1" applyBorder="1" applyAlignment="1">
      <alignment horizontal="right"/>
    </xf>
    <xf numFmtId="165" fontId="6" fillId="3" borderId="3" xfId="2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7" fillId="0" borderId="3" xfId="0" applyFont="1" applyBorder="1"/>
    <xf numFmtId="165" fontId="4" fillId="0" borderId="3" xfId="0" applyNumberFormat="1" applyFont="1" applyFill="1" applyBorder="1" applyAlignment="1">
      <alignment horizontal="right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3" xfId="0" applyFont="1" applyFill="1" applyBorder="1" applyAlignment="1"/>
    <xf numFmtId="43" fontId="4" fillId="0" borderId="4" xfId="1" applyFont="1" applyFill="1" applyBorder="1"/>
    <xf numFmtId="165" fontId="4" fillId="0" borderId="3" xfId="2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65" fontId="3" fillId="0" borderId="3" xfId="2" applyNumberFormat="1" applyFont="1" applyFill="1" applyBorder="1" applyAlignment="1">
      <alignment horizontal="right"/>
    </xf>
    <xf numFmtId="41" fontId="3" fillId="0" borderId="3" xfId="2" applyFont="1" applyFill="1" applyBorder="1" applyAlignment="1">
      <alignment horizontal="right"/>
    </xf>
    <xf numFmtId="0" fontId="7" fillId="0" borderId="3" xfId="0" applyFont="1" applyFill="1" applyBorder="1"/>
    <xf numFmtId="43" fontId="4" fillId="0" borderId="3" xfId="1" applyFont="1" applyFill="1" applyBorder="1" applyAlignment="1">
      <alignment horizontal="right"/>
    </xf>
    <xf numFmtId="0" fontId="11" fillId="0" borderId="3" xfId="0" applyFont="1" applyBorder="1" applyAlignment="1"/>
    <xf numFmtId="0" fontId="7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10" fillId="0" borderId="3" xfId="0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right"/>
    </xf>
    <xf numFmtId="41" fontId="6" fillId="3" borderId="3" xfId="2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right"/>
    </xf>
    <xf numFmtId="165" fontId="6" fillId="3" borderId="5" xfId="0" applyNumberFormat="1" applyFont="1" applyFill="1" applyBorder="1" applyAlignment="1">
      <alignment horizontal="right"/>
    </xf>
    <xf numFmtId="165" fontId="6" fillId="3" borderId="5" xfId="2" applyNumberFormat="1" applyFont="1" applyFill="1" applyBorder="1" applyAlignment="1">
      <alignment horizontal="right"/>
    </xf>
    <xf numFmtId="41" fontId="6" fillId="3" borderId="5" xfId="2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rightToLeft="1" tabSelected="1" topLeftCell="A7" workbookViewId="0">
      <selection activeCell="A30" sqref="A30"/>
    </sheetView>
  </sheetViews>
  <sheetFormatPr defaultColWidth="9.140625" defaultRowHeight="16.5" x14ac:dyDescent="0.25"/>
  <cols>
    <col min="1" max="1" width="51.42578125" style="5" bestFit="1" customWidth="1"/>
    <col min="2" max="2" width="22.140625" style="5" customWidth="1"/>
    <col min="3" max="3" width="19.85546875" style="5" bestFit="1" customWidth="1"/>
    <col min="4" max="4" width="19.85546875" style="68" bestFit="1" customWidth="1"/>
    <col min="5" max="14" width="19.85546875" style="5" bestFit="1" customWidth="1"/>
    <col min="15" max="15" width="26.42578125" style="5" bestFit="1" customWidth="1"/>
    <col min="16" max="16" width="71.42578125" style="5" bestFit="1" customWidth="1"/>
    <col min="17" max="16384" width="9.140625" style="5"/>
  </cols>
  <sheetData>
    <row r="1" spans="1:16" ht="18" x14ac:dyDescent="0.25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4"/>
      <c r="L1" s="4"/>
      <c r="M1" s="4"/>
      <c r="N1" s="4"/>
      <c r="O1" s="4"/>
    </row>
    <row r="2" spans="1:16" ht="18" x14ac:dyDescent="0.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2</v>
      </c>
    </row>
    <row r="3" spans="1:16" x14ac:dyDescent="0.2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33" x14ac:dyDescent="0.25">
      <c r="A4" s="11" t="s">
        <v>3</v>
      </c>
      <c r="B4" s="12">
        <v>2020</v>
      </c>
      <c r="C4" s="12">
        <v>2019</v>
      </c>
      <c r="D4" s="12">
        <v>2018</v>
      </c>
      <c r="E4" s="12">
        <v>2017</v>
      </c>
      <c r="F4" s="12">
        <v>2016</v>
      </c>
      <c r="G4" s="12">
        <v>2015</v>
      </c>
      <c r="H4" s="12">
        <v>2014</v>
      </c>
      <c r="I4" s="12">
        <v>2013</v>
      </c>
      <c r="J4" s="12">
        <v>2012</v>
      </c>
      <c r="K4" s="12">
        <v>2011</v>
      </c>
      <c r="L4" s="12">
        <v>2010</v>
      </c>
      <c r="M4" s="12">
        <v>2009</v>
      </c>
      <c r="N4" s="12">
        <v>2008</v>
      </c>
      <c r="O4" s="12" t="s">
        <v>4</v>
      </c>
      <c r="P4" s="13" t="s">
        <v>2</v>
      </c>
    </row>
    <row r="5" spans="1:16" x14ac:dyDescent="0.25">
      <c r="A5" s="14" t="s">
        <v>5</v>
      </c>
      <c r="B5" s="14"/>
      <c r="C5" s="14"/>
      <c r="D5" s="15"/>
      <c r="E5" s="14"/>
      <c r="F5" s="14"/>
      <c r="G5" s="14"/>
      <c r="H5" s="14"/>
      <c r="I5" s="14"/>
      <c r="J5" s="14"/>
      <c r="K5" s="16"/>
      <c r="L5" s="17"/>
      <c r="M5" s="17"/>
      <c r="N5" s="17"/>
      <c r="O5" s="17"/>
      <c r="P5" s="18" t="s">
        <v>6</v>
      </c>
    </row>
    <row r="6" spans="1:16" x14ac:dyDescent="0.25">
      <c r="A6" s="19" t="s">
        <v>7</v>
      </c>
      <c r="B6" s="20">
        <v>2273704270</v>
      </c>
      <c r="C6" s="21">
        <v>2224090214</v>
      </c>
      <c r="D6" s="21">
        <v>563002477</v>
      </c>
      <c r="E6" s="22">
        <v>87753753</v>
      </c>
      <c r="F6" s="22">
        <v>97786076</v>
      </c>
      <c r="G6" s="22">
        <v>165072950</v>
      </c>
      <c r="H6" s="22">
        <v>281420419</v>
      </c>
      <c r="I6" s="22">
        <v>246805297</v>
      </c>
      <c r="J6" s="22">
        <v>210960658</v>
      </c>
      <c r="K6" s="22">
        <v>189030675</v>
      </c>
      <c r="L6" s="22">
        <v>152812625</v>
      </c>
      <c r="M6" s="22">
        <v>632420829</v>
      </c>
      <c r="N6" s="22">
        <v>457532557</v>
      </c>
      <c r="O6" s="22">
        <v>2025525505</v>
      </c>
      <c r="P6" s="23" t="s">
        <v>8</v>
      </c>
    </row>
    <row r="7" spans="1:16" x14ac:dyDescent="0.25">
      <c r="A7" s="19" t="s">
        <v>9</v>
      </c>
      <c r="B7" s="21">
        <v>0</v>
      </c>
      <c r="C7" s="21">
        <v>0</v>
      </c>
      <c r="D7" s="22" t="s">
        <v>10</v>
      </c>
      <c r="E7" s="22" t="s">
        <v>10</v>
      </c>
      <c r="F7" s="22" t="s">
        <v>10</v>
      </c>
      <c r="G7" s="22" t="s">
        <v>10</v>
      </c>
      <c r="H7" s="22" t="s">
        <v>10</v>
      </c>
      <c r="I7" s="22" t="s">
        <v>10</v>
      </c>
      <c r="J7" s="22">
        <v>0</v>
      </c>
      <c r="K7" s="22">
        <v>0</v>
      </c>
      <c r="L7" s="22">
        <v>8586119</v>
      </c>
      <c r="M7" s="22">
        <v>1896852</v>
      </c>
      <c r="N7" s="22" t="s">
        <v>10</v>
      </c>
      <c r="O7" s="22">
        <v>0</v>
      </c>
      <c r="P7" s="23" t="s">
        <v>11</v>
      </c>
    </row>
    <row r="8" spans="1:16" x14ac:dyDescent="0.25">
      <c r="A8" s="19" t="s">
        <v>12</v>
      </c>
      <c r="B8" s="20">
        <v>4087455246</v>
      </c>
      <c r="C8" s="21">
        <v>1472581459</v>
      </c>
      <c r="D8" s="21">
        <v>1790608608</v>
      </c>
      <c r="E8" s="22">
        <v>2165790136</v>
      </c>
      <c r="F8" s="22">
        <v>2337948486</v>
      </c>
      <c r="G8" s="22">
        <v>2122575773</v>
      </c>
      <c r="H8" s="22">
        <v>1666119840</v>
      </c>
      <c r="I8" s="22">
        <v>1536265252</v>
      </c>
      <c r="J8" s="22">
        <v>1360392298</v>
      </c>
      <c r="K8" s="22">
        <v>1317703313</v>
      </c>
      <c r="L8" s="22">
        <v>1541848041</v>
      </c>
      <c r="M8" s="22">
        <v>1323164759</v>
      </c>
      <c r="N8" s="22">
        <v>1477663620</v>
      </c>
      <c r="O8" s="22" t="s">
        <v>10</v>
      </c>
      <c r="P8" s="23" t="s">
        <v>13</v>
      </c>
    </row>
    <row r="9" spans="1:16" x14ac:dyDescent="0.25">
      <c r="A9" s="19" t="s">
        <v>14</v>
      </c>
      <c r="B9" s="20">
        <v>5023025358</v>
      </c>
      <c r="C9" s="21">
        <v>2810892551</v>
      </c>
      <c r="D9" s="21">
        <v>2942666636</v>
      </c>
      <c r="E9" s="22">
        <v>3569792384</v>
      </c>
      <c r="F9" s="22">
        <v>1205132495</v>
      </c>
      <c r="G9" s="22">
        <v>858903665</v>
      </c>
      <c r="H9" s="22">
        <v>768391256</v>
      </c>
      <c r="I9" s="22">
        <v>780562619</v>
      </c>
      <c r="J9" s="22">
        <v>602296851</v>
      </c>
      <c r="K9" s="22">
        <v>614848294</v>
      </c>
      <c r="L9" s="22">
        <v>725076586</v>
      </c>
      <c r="M9" s="22">
        <v>172541965</v>
      </c>
      <c r="N9" s="22" t="s">
        <v>10</v>
      </c>
      <c r="O9" s="22" t="s">
        <v>10</v>
      </c>
      <c r="P9" s="23" t="s">
        <v>15</v>
      </c>
    </row>
    <row r="10" spans="1:16" x14ac:dyDescent="0.25">
      <c r="A10" s="19" t="s">
        <v>16</v>
      </c>
      <c r="B10" s="20">
        <v>422391453</v>
      </c>
      <c r="C10" s="21">
        <v>221479994</v>
      </c>
      <c r="D10" s="21">
        <v>147614218</v>
      </c>
      <c r="E10" s="22">
        <v>70587349</v>
      </c>
      <c r="F10" s="22">
        <v>61478108</v>
      </c>
      <c r="G10" s="22">
        <v>49303038</v>
      </c>
      <c r="H10" s="22">
        <v>28985040</v>
      </c>
      <c r="I10" s="22">
        <v>22118227</v>
      </c>
      <c r="J10" s="22">
        <v>24548608</v>
      </c>
      <c r="K10" s="22">
        <v>33177176</v>
      </c>
      <c r="L10" s="22">
        <v>215785190</v>
      </c>
      <c r="M10" s="22">
        <v>46343259</v>
      </c>
      <c r="N10" s="22">
        <v>3152442</v>
      </c>
      <c r="O10" s="22">
        <v>0</v>
      </c>
      <c r="P10" s="23" t="s">
        <v>17</v>
      </c>
    </row>
    <row r="11" spans="1:16" x14ac:dyDescent="0.25">
      <c r="A11" s="19" t="s">
        <v>18</v>
      </c>
      <c r="B11" s="20">
        <v>846348791</v>
      </c>
      <c r="C11" s="21">
        <v>202579291</v>
      </c>
      <c r="D11" s="21">
        <v>233353015</v>
      </c>
      <c r="E11" s="22">
        <v>268153539</v>
      </c>
      <c r="F11" s="22">
        <v>173194138</v>
      </c>
      <c r="G11" s="22">
        <v>176068621</v>
      </c>
      <c r="H11" s="22">
        <v>106347783</v>
      </c>
      <c r="I11" s="22">
        <v>21724092</v>
      </c>
      <c r="J11" s="22">
        <v>12474752</v>
      </c>
      <c r="K11" s="22">
        <v>22101773</v>
      </c>
      <c r="L11" s="22">
        <v>1804810</v>
      </c>
      <c r="M11" s="22">
        <v>57958</v>
      </c>
      <c r="N11" s="22">
        <v>196406</v>
      </c>
      <c r="O11" s="22"/>
      <c r="P11" s="23" t="s">
        <v>19</v>
      </c>
    </row>
    <row r="12" spans="1:16" x14ac:dyDescent="0.25">
      <c r="A12" s="19" t="s">
        <v>20</v>
      </c>
      <c r="B12" s="19">
        <v>0</v>
      </c>
      <c r="C12" s="21">
        <v>147810</v>
      </c>
      <c r="D12" s="21">
        <v>10187987</v>
      </c>
      <c r="E12" s="22">
        <v>6550063</v>
      </c>
      <c r="F12" s="22">
        <v>11319227</v>
      </c>
      <c r="G12" s="22">
        <v>11333875</v>
      </c>
      <c r="H12" s="22">
        <v>9335461</v>
      </c>
      <c r="I12" s="22">
        <v>5229574</v>
      </c>
      <c r="J12" s="22">
        <v>15456664</v>
      </c>
      <c r="K12" s="22">
        <v>33574374</v>
      </c>
      <c r="L12" s="22">
        <v>54426835</v>
      </c>
      <c r="M12" s="22">
        <v>7439186</v>
      </c>
      <c r="N12" s="22" t="s">
        <v>10</v>
      </c>
      <c r="O12" s="22" t="s">
        <v>10</v>
      </c>
      <c r="P12" s="23" t="s">
        <v>21</v>
      </c>
    </row>
    <row r="13" spans="1:16" x14ac:dyDescent="0.25">
      <c r="A13" s="19" t="s">
        <v>22</v>
      </c>
      <c r="B13" s="20">
        <v>311512369</v>
      </c>
      <c r="C13" s="21">
        <v>59093209</v>
      </c>
      <c r="D13" s="21">
        <v>233855251</v>
      </c>
      <c r="E13" s="22">
        <v>113585623</v>
      </c>
      <c r="F13" s="22">
        <v>124679514</v>
      </c>
      <c r="G13" s="22">
        <v>146382790</v>
      </c>
      <c r="H13" s="22">
        <v>106085082</v>
      </c>
      <c r="I13" s="22">
        <v>81644967</v>
      </c>
      <c r="J13" s="22">
        <v>67869606</v>
      </c>
      <c r="K13" s="22">
        <v>78612351</v>
      </c>
      <c r="L13" s="22">
        <v>72758633</v>
      </c>
      <c r="M13" s="22">
        <v>28874539</v>
      </c>
      <c r="N13" s="22">
        <v>13571546</v>
      </c>
      <c r="O13" s="22">
        <v>18603425</v>
      </c>
      <c r="P13" s="23" t="s">
        <v>23</v>
      </c>
    </row>
    <row r="14" spans="1:16" x14ac:dyDescent="0.25">
      <c r="A14" s="19" t="s">
        <v>24</v>
      </c>
      <c r="B14" s="20">
        <v>155140986</v>
      </c>
      <c r="C14" s="21">
        <v>343007944</v>
      </c>
      <c r="D14" s="21">
        <v>340134159</v>
      </c>
      <c r="E14" s="22">
        <v>343587346</v>
      </c>
      <c r="F14" s="22">
        <v>328380560</v>
      </c>
      <c r="G14" s="22">
        <v>332745951</v>
      </c>
      <c r="H14" s="22">
        <v>456752663</v>
      </c>
      <c r="I14" s="22">
        <v>512545332</v>
      </c>
      <c r="J14" s="22">
        <v>590802711</v>
      </c>
      <c r="K14" s="22">
        <v>190531564</v>
      </c>
      <c r="L14" s="22">
        <v>278735344</v>
      </c>
      <c r="M14" s="22">
        <v>83374626</v>
      </c>
      <c r="N14" s="22">
        <v>3866198</v>
      </c>
      <c r="O14" s="22" t="s">
        <v>10</v>
      </c>
      <c r="P14" s="23" t="s">
        <v>25</v>
      </c>
    </row>
    <row r="15" spans="1:16" x14ac:dyDescent="0.25">
      <c r="A15" s="19" t="s">
        <v>26</v>
      </c>
      <c r="B15" s="20">
        <v>597187435</v>
      </c>
      <c r="C15" s="21">
        <v>643187435</v>
      </c>
      <c r="D15" s="21">
        <v>642077435</v>
      </c>
      <c r="E15" s="22">
        <v>618187435</v>
      </c>
      <c r="F15" s="22">
        <v>618187435</v>
      </c>
      <c r="G15" s="22">
        <v>125000000</v>
      </c>
      <c r="H15" s="22">
        <v>125000000</v>
      </c>
      <c r="I15" s="22">
        <v>125000000</v>
      </c>
      <c r="J15" s="22">
        <v>125000000</v>
      </c>
      <c r="K15" s="22">
        <v>125000000</v>
      </c>
      <c r="L15" s="22">
        <v>150000000</v>
      </c>
      <c r="M15" s="22">
        <v>0</v>
      </c>
      <c r="N15" s="22">
        <v>0</v>
      </c>
      <c r="O15" s="22">
        <v>0</v>
      </c>
      <c r="P15" s="23" t="s">
        <v>27</v>
      </c>
    </row>
    <row r="16" spans="1:16" x14ac:dyDescent="0.25">
      <c r="A16" s="19" t="s">
        <v>28</v>
      </c>
      <c r="B16" s="20">
        <v>992626003</v>
      </c>
      <c r="C16" s="21">
        <v>794321027</v>
      </c>
      <c r="D16" s="21">
        <v>789815304</v>
      </c>
      <c r="E16" s="22">
        <v>339789660</v>
      </c>
      <c r="F16" s="22">
        <v>351485742</v>
      </c>
      <c r="G16" s="22">
        <v>359837200</v>
      </c>
      <c r="H16" s="22">
        <v>376027138</v>
      </c>
      <c r="I16" s="22">
        <v>394750706</v>
      </c>
      <c r="J16" s="22">
        <v>395124110</v>
      </c>
      <c r="K16" s="22">
        <v>329104813</v>
      </c>
      <c r="L16" s="22">
        <v>91589105</v>
      </c>
      <c r="M16" s="22">
        <v>86672486</v>
      </c>
      <c r="N16" s="22">
        <v>25366273</v>
      </c>
      <c r="O16" s="22">
        <v>15482415</v>
      </c>
      <c r="P16" s="23" t="s">
        <v>29</v>
      </c>
    </row>
    <row r="17" spans="1:16" x14ac:dyDescent="0.25">
      <c r="A17" s="19" t="s">
        <v>30</v>
      </c>
      <c r="B17" s="20">
        <v>3267791</v>
      </c>
      <c r="C17" s="21">
        <v>0</v>
      </c>
      <c r="D17" s="22" t="s">
        <v>10</v>
      </c>
      <c r="E17" s="22" t="s">
        <v>10</v>
      </c>
      <c r="F17" s="22" t="s">
        <v>10</v>
      </c>
      <c r="G17" s="22" t="s">
        <v>10</v>
      </c>
      <c r="H17" s="22">
        <v>179848</v>
      </c>
      <c r="I17" s="22">
        <v>359696</v>
      </c>
      <c r="J17" s="22">
        <v>532532</v>
      </c>
      <c r="K17" s="22">
        <v>4024669</v>
      </c>
      <c r="L17" s="22">
        <v>8537613</v>
      </c>
      <c r="M17" s="22">
        <v>13709075</v>
      </c>
      <c r="N17" s="22">
        <v>6069902</v>
      </c>
      <c r="O17" s="22" t="s">
        <v>10</v>
      </c>
      <c r="P17" s="23" t="s">
        <v>31</v>
      </c>
    </row>
    <row r="18" spans="1:16" x14ac:dyDescent="0.25">
      <c r="A18" s="19" t="s">
        <v>32</v>
      </c>
      <c r="B18" s="19"/>
      <c r="C18" s="21">
        <v>0</v>
      </c>
      <c r="D18" s="22" t="s">
        <v>10</v>
      </c>
      <c r="E18" s="22" t="s">
        <v>10</v>
      </c>
      <c r="F18" s="22" t="s">
        <v>10</v>
      </c>
      <c r="G18" s="22" t="s">
        <v>10</v>
      </c>
      <c r="H18" s="22" t="s">
        <v>10</v>
      </c>
      <c r="I18" s="22" t="s">
        <v>10</v>
      </c>
      <c r="J18" s="22">
        <v>1882717</v>
      </c>
      <c r="K18" s="22" t="s">
        <v>10</v>
      </c>
      <c r="L18" s="22" t="s">
        <v>10</v>
      </c>
      <c r="M18" s="22" t="s">
        <v>10</v>
      </c>
      <c r="N18" s="22" t="s">
        <v>10</v>
      </c>
      <c r="O18" s="22" t="s">
        <v>10</v>
      </c>
      <c r="P18" s="23" t="s">
        <v>33</v>
      </c>
    </row>
    <row r="19" spans="1:16" ht="18.75" x14ac:dyDescent="0.4">
      <c r="A19" s="19" t="s">
        <v>34</v>
      </c>
      <c r="B19" s="24">
        <v>25000000</v>
      </c>
      <c r="C19" s="24">
        <v>25000000</v>
      </c>
      <c r="D19" s="24">
        <v>25000000</v>
      </c>
      <c r="E19" s="25">
        <v>25000000</v>
      </c>
      <c r="F19" s="25">
        <v>25000000</v>
      </c>
      <c r="G19" s="25">
        <v>25000000</v>
      </c>
      <c r="H19" s="25">
        <v>25000000</v>
      </c>
      <c r="I19" s="25">
        <v>25000000</v>
      </c>
      <c r="J19" s="25">
        <v>25000000</v>
      </c>
      <c r="K19" s="25">
        <v>25000000</v>
      </c>
      <c r="L19" s="25">
        <v>25000000</v>
      </c>
      <c r="M19" s="25">
        <v>25000000</v>
      </c>
      <c r="N19" s="25">
        <v>25000000</v>
      </c>
      <c r="O19" s="25" t="s">
        <v>10</v>
      </c>
      <c r="P19" s="23" t="s">
        <v>35</v>
      </c>
    </row>
    <row r="20" spans="1:16" ht="18.75" customHeight="1" x14ac:dyDescent="0.25">
      <c r="A20" s="26" t="s">
        <v>36</v>
      </c>
      <c r="B20" s="27">
        <f>SUM(B6:B19)</f>
        <v>14737659702</v>
      </c>
      <c r="C20" s="27">
        <f>SUM(C6:C19)</f>
        <v>8796380934</v>
      </c>
      <c r="D20" s="27">
        <f>SUM(D6:D19)</f>
        <v>7718315090</v>
      </c>
      <c r="E20" s="27">
        <f t="shared" ref="E20:O20" si="0">SUM(E6:E19)</f>
        <v>7608777288</v>
      </c>
      <c r="F20" s="27">
        <f t="shared" si="0"/>
        <v>5334591781</v>
      </c>
      <c r="G20" s="27">
        <f t="shared" si="0"/>
        <v>4372223863</v>
      </c>
      <c r="H20" s="27">
        <f t="shared" si="0"/>
        <v>3949644530</v>
      </c>
      <c r="I20" s="27">
        <f t="shared" si="0"/>
        <v>3752005762</v>
      </c>
      <c r="J20" s="28">
        <f t="shared" si="0"/>
        <v>3432341507</v>
      </c>
      <c r="K20" s="28">
        <f t="shared" si="0"/>
        <v>2962709002</v>
      </c>
      <c r="L20" s="28">
        <f t="shared" si="0"/>
        <v>3326960901</v>
      </c>
      <c r="M20" s="28">
        <f t="shared" si="0"/>
        <v>2421495534</v>
      </c>
      <c r="N20" s="28">
        <f t="shared" si="0"/>
        <v>2012418944</v>
      </c>
      <c r="O20" s="28">
        <f t="shared" si="0"/>
        <v>2059611345</v>
      </c>
      <c r="P20" s="29" t="s">
        <v>37</v>
      </c>
    </row>
    <row r="21" spans="1:16" x14ac:dyDescent="0.25">
      <c r="A21" s="30" t="s">
        <v>38</v>
      </c>
      <c r="B21" s="30"/>
      <c r="C21" s="30"/>
      <c r="D21" s="31"/>
      <c r="E21" s="30"/>
      <c r="F21" s="22"/>
      <c r="G21" s="22"/>
      <c r="H21" s="22"/>
      <c r="I21" s="30"/>
      <c r="J21" s="30"/>
      <c r="K21" s="32"/>
      <c r="L21" s="22"/>
      <c r="M21" s="22"/>
      <c r="N21" s="22"/>
      <c r="O21" s="33"/>
      <c r="P21" s="34" t="s">
        <v>39</v>
      </c>
    </row>
    <row r="22" spans="1:16" x14ac:dyDescent="0.25">
      <c r="A22" s="19" t="s">
        <v>40</v>
      </c>
      <c r="B22" s="20">
        <v>265433403</v>
      </c>
      <c r="C22" s="21">
        <v>200422787</v>
      </c>
      <c r="D22" s="21">
        <v>197252472</v>
      </c>
      <c r="E22" s="22">
        <v>148884060</v>
      </c>
      <c r="F22" s="22">
        <v>-2878584</v>
      </c>
      <c r="G22" s="22">
        <v>129325844</v>
      </c>
      <c r="H22" s="22">
        <v>101149530</v>
      </c>
      <c r="I22" s="35">
        <v>115532820</v>
      </c>
      <c r="J22" s="35">
        <v>111196839</v>
      </c>
      <c r="K22" s="35">
        <v>111747861</v>
      </c>
      <c r="L22" s="22">
        <v>215056142</v>
      </c>
      <c r="M22" s="22">
        <v>51646990</v>
      </c>
      <c r="N22" s="22">
        <v>4602318</v>
      </c>
      <c r="O22" s="22" t="s">
        <v>10</v>
      </c>
      <c r="P22" s="36" t="s">
        <v>41</v>
      </c>
    </row>
    <row r="23" spans="1:16" x14ac:dyDescent="0.25">
      <c r="A23" s="19" t="s">
        <v>42</v>
      </c>
      <c r="B23" s="20">
        <v>16216551</v>
      </c>
      <c r="C23" s="21">
        <v>22598964</v>
      </c>
      <c r="D23" s="21">
        <v>19629719</v>
      </c>
      <c r="E23" s="22">
        <v>47586761</v>
      </c>
      <c r="F23" s="22">
        <v>55941145</v>
      </c>
      <c r="G23" s="22">
        <v>5152605</v>
      </c>
      <c r="H23" s="22">
        <v>33887284</v>
      </c>
      <c r="I23" s="35">
        <v>32877788</v>
      </c>
      <c r="J23" s="35">
        <v>32000000</v>
      </c>
      <c r="K23" s="35">
        <v>32099135</v>
      </c>
      <c r="L23" s="22">
        <v>0</v>
      </c>
      <c r="M23" s="22">
        <v>25395</v>
      </c>
      <c r="N23" s="22">
        <v>21601747</v>
      </c>
      <c r="O23" s="33">
        <v>51249440</v>
      </c>
      <c r="P23" s="37" t="s">
        <v>43</v>
      </c>
    </row>
    <row r="24" spans="1:16" x14ac:dyDescent="0.25">
      <c r="A24" s="19" t="s">
        <v>44</v>
      </c>
      <c r="B24" s="20">
        <v>1153464101</v>
      </c>
      <c r="C24" s="21">
        <v>1306544926</v>
      </c>
      <c r="D24" s="21">
        <v>1615129184</v>
      </c>
      <c r="E24" s="22">
        <v>1190204595</v>
      </c>
      <c r="F24" s="22">
        <v>1225415920</v>
      </c>
      <c r="G24" s="22">
        <v>1037975980</v>
      </c>
      <c r="H24" s="22">
        <v>1336039395</v>
      </c>
      <c r="I24" s="35">
        <v>1292783825</v>
      </c>
      <c r="J24" s="35">
        <v>1316940796</v>
      </c>
      <c r="K24" s="35">
        <v>872132037</v>
      </c>
      <c r="L24" s="22">
        <v>869173240</v>
      </c>
      <c r="M24" s="22">
        <v>340607261</v>
      </c>
      <c r="N24" s="22">
        <v>7672020</v>
      </c>
      <c r="O24" s="22" t="s">
        <v>10</v>
      </c>
      <c r="P24" s="38" t="s">
        <v>45</v>
      </c>
    </row>
    <row r="25" spans="1:16" x14ac:dyDescent="0.25">
      <c r="A25" s="19" t="s">
        <v>46</v>
      </c>
      <c r="B25" s="20">
        <v>1500055182</v>
      </c>
      <c r="C25" s="21">
        <v>311830453</v>
      </c>
      <c r="D25" s="21">
        <v>274116250</v>
      </c>
      <c r="E25" s="22">
        <v>85629925</v>
      </c>
      <c r="F25" s="22">
        <v>71803108</v>
      </c>
      <c r="G25" s="22">
        <v>93136061</v>
      </c>
      <c r="H25" s="22">
        <v>70940238</v>
      </c>
      <c r="I25" s="35">
        <v>61375794</v>
      </c>
      <c r="J25" s="35">
        <v>56135584</v>
      </c>
      <c r="K25" s="35">
        <v>62809915</v>
      </c>
      <c r="L25" s="22">
        <v>56706799</v>
      </c>
      <c r="M25" s="22">
        <v>23801372</v>
      </c>
      <c r="N25" s="22">
        <v>4723594</v>
      </c>
      <c r="O25" s="33">
        <v>12850000</v>
      </c>
      <c r="P25" s="38" t="s">
        <v>47</v>
      </c>
    </row>
    <row r="26" spans="1:16" x14ac:dyDescent="0.25">
      <c r="A26" s="19" t="s">
        <v>48</v>
      </c>
      <c r="B26" s="19"/>
      <c r="C26" s="21">
        <v>0</v>
      </c>
      <c r="D26" s="21">
        <v>250262102</v>
      </c>
      <c r="E26" s="22">
        <v>417830719</v>
      </c>
      <c r="F26" s="22">
        <v>84184080</v>
      </c>
      <c r="G26" s="22">
        <v>32249755</v>
      </c>
      <c r="H26" s="22">
        <v>21949202</v>
      </c>
      <c r="I26" s="35">
        <v>24857149</v>
      </c>
      <c r="J26" s="35" t="s">
        <v>10</v>
      </c>
      <c r="K26" s="35" t="s">
        <v>10</v>
      </c>
      <c r="L26" s="22" t="s">
        <v>10</v>
      </c>
      <c r="M26" s="22" t="s">
        <v>10</v>
      </c>
      <c r="N26" s="22" t="s">
        <v>10</v>
      </c>
      <c r="O26" s="33" t="s">
        <v>10</v>
      </c>
      <c r="P26" s="39" t="s">
        <v>49</v>
      </c>
    </row>
    <row r="27" spans="1:16" x14ac:dyDescent="0.25">
      <c r="A27" s="19" t="s">
        <v>50</v>
      </c>
      <c r="B27" s="40">
        <v>12729487</v>
      </c>
      <c r="C27" s="21">
        <v>14479636</v>
      </c>
      <c r="D27" s="21">
        <v>180221333</v>
      </c>
      <c r="E27" s="22">
        <v>36973957</v>
      </c>
      <c r="F27" s="22">
        <v>9165765</v>
      </c>
      <c r="G27" s="22">
        <v>39435036</v>
      </c>
      <c r="H27" s="22">
        <v>0</v>
      </c>
      <c r="I27" s="35">
        <v>5067733</v>
      </c>
      <c r="J27" s="35">
        <v>8215247</v>
      </c>
      <c r="K27" s="41">
        <v>2725390</v>
      </c>
      <c r="L27" s="22">
        <v>21037103</v>
      </c>
      <c r="M27" s="22">
        <v>6530658</v>
      </c>
      <c r="N27" s="22">
        <v>3995748</v>
      </c>
      <c r="O27" s="33">
        <v>2928418</v>
      </c>
      <c r="P27" s="37" t="s">
        <v>51</v>
      </c>
    </row>
    <row r="28" spans="1:16" ht="18.75" x14ac:dyDescent="0.4">
      <c r="A28" s="19" t="s">
        <v>52</v>
      </c>
      <c r="B28" s="25" t="s">
        <v>10</v>
      </c>
      <c r="C28" s="25" t="s">
        <v>10</v>
      </c>
      <c r="D28" s="25" t="s">
        <v>10</v>
      </c>
      <c r="E28" s="25" t="s">
        <v>10</v>
      </c>
      <c r="F28" s="25" t="s">
        <v>10</v>
      </c>
      <c r="G28" s="25">
        <v>0</v>
      </c>
      <c r="H28" s="25">
        <v>0</v>
      </c>
      <c r="I28" s="25" t="s">
        <v>10</v>
      </c>
      <c r="J28" s="25">
        <v>0</v>
      </c>
      <c r="K28" s="25" t="s">
        <v>10</v>
      </c>
      <c r="L28" s="25">
        <v>6843769</v>
      </c>
      <c r="M28" s="25">
        <v>0</v>
      </c>
      <c r="N28" s="25">
        <v>0</v>
      </c>
      <c r="O28" s="25">
        <v>0</v>
      </c>
      <c r="P28" s="37" t="s">
        <v>53</v>
      </c>
    </row>
    <row r="29" spans="1:16" x14ac:dyDescent="0.25">
      <c r="A29" s="26" t="s">
        <v>54</v>
      </c>
      <c r="B29" s="42">
        <f t="shared" ref="B29:O29" si="1">SUM(B22:B28)</f>
        <v>2947898724</v>
      </c>
      <c r="C29" s="42">
        <f t="shared" si="1"/>
        <v>1855876766</v>
      </c>
      <c r="D29" s="42">
        <f t="shared" si="1"/>
        <v>2536611060</v>
      </c>
      <c r="E29" s="42">
        <f t="shared" si="1"/>
        <v>1927110017</v>
      </c>
      <c r="F29" s="42">
        <f t="shared" si="1"/>
        <v>1443631434</v>
      </c>
      <c r="G29" s="42">
        <f t="shared" si="1"/>
        <v>1337275281</v>
      </c>
      <c r="H29" s="42">
        <f t="shared" si="1"/>
        <v>1563965649</v>
      </c>
      <c r="I29" s="42">
        <f t="shared" si="1"/>
        <v>1532495109</v>
      </c>
      <c r="J29" s="28">
        <f t="shared" si="1"/>
        <v>1524488466</v>
      </c>
      <c r="K29" s="28">
        <f t="shared" si="1"/>
        <v>1081514338</v>
      </c>
      <c r="L29" s="28">
        <f t="shared" si="1"/>
        <v>1168817053</v>
      </c>
      <c r="M29" s="28">
        <f t="shared" si="1"/>
        <v>422611676</v>
      </c>
      <c r="N29" s="28">
        <f t="shared" si="1"/>
        <v>42595427</v>
      </c>
      <c r="O29" s="28">
        <f t="shared" si="1"/>
        <v>67027858</v>
      </c>
      <c r="P29" s="29" t="s">
        <v>55</v>
      </c>
    </row>
    <row r="30" spans="1:16" x14ac:dyDescent="0.25">
      <c r="A30" s="43"/>
      <c r="B30" s="43"/>
      <c r="C30" s="44"/>
      <c r="D30" s="45"/>
      <c r="E30" s="43"/>
      <c r="F30" s="22"/>
      <c r="G30" s="22"/>
      <c r="H30" s="22"/>
      <c r="I30" s="43"/>
      <c r="J30" s="43"/>
      <c r="K30" s="46"/>
      <c r="L30" s="47"/>
      <c r="M30" s="47"/>
      <c r="N30" s="47"/>
      <c r="O30" s="47"/>
      <c r="P30" s="43"/>
    </row>
    <row r="31" spans="1:16" x14ac:dyDescent="0.25">
      <c r="A31" s="30" t="s">
        <v>56</v>
      </c>
      <c r="B31" s="30"/>
      <c r="C31" s="30"/>
      <c r="D31" s="31"/>
      <c r="E31" s="30"/>
      <c r="F31" s="22"/>
      <c r="G31" s="22"/>
      <c r="H31" s="22"/>
      <c r="I31" s="30"/>
      <c r="J31" s="43"/>
      <c r="K31" s="35"/>
      <c r="L31" s="22"/>
      <c r="M31" s="22"/>
      <c r="N31" s="22"/>
      <c r="O31" s="33"/>
      <c r="P31" s="48" t="s">
        <v>57</v>
      </c>
    </row>
    <row r="32" spans="1:16" x14ac:dyDescent="0.25">
      <c r="A32" s="19" t="s">
        <v>58</v>
      </c>
      <c r="B32" s="49">
        <v>-30990090</v>
      </c>
      <c r="C32" s="21">
        <v>-85639064</v>
      </c>
      <c r="D32" s="21">
        <v>-373626875</v>
      </c>
      <c r="E32" s="22">
        <v>-1013624</v>
      </c>
      <c r="F32" s="22">
        <v>-37107182</v>
      </c>
      <c r="G32" s="22">
        <v>57307717</v>
      </c>
      <c r="H32" s="22">
        <v>-7058518</v>
      </c>
      <c r="I32" s="22">
        <v>-75380396</v>
      </c>
      <c r="J32" s="22">
        <v>-67456401</v>
      </c>
      <c r="K32" s="22">
        <v>-32093491</v>
      </c>
      <c r="L32" s="22">
        <v>-37986521</v>
      </c>
      <c r="M32" s="22">
        <f>-59820607</f>
        <v>-59820607</v>
      </c>
      <c r="N32" s="22">
        <f>-34810886</f>
        <v>-34810886</v>
      </c>
      <c r="O32" s="22" t="s">
        <v>10</v>
      </c>
      <c r="P32" s="23" t="s">
        <v>59</v>
      </c>
    </row>
    <row r="33" spans="1:16" x14ac:dyDescent="0.25">
      <c r="A33" s="19" t="s">
        <v>60</v>
      </c>
      <c r="B33" s="49">
        <v>105246128</v>
      </c>
      <c r="C33" s="21">
        <v>1989599</v>
      </c>
      <c r="D33" s="21">
        <v>1652321</v>
      </c>
      <c r="E33" s="22">
        <v>1654313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x14ac:dyDescent="0.25">
      <c r="A34" s="19" t="s">
        <v>61</v>
      </c>
      <c r="B34" s="49">
        <v>1673035936</v>
      </c>
      <c r="C34" s="21">
        <v>277909124</v>
      </c>
      <c r="D34" s="21">
        <v>289720339</v>
      </c>
      <c r="E34" s="22">
        <v>320674503</v>
      </c>
      <c r="F34" s="22">
        <v>458558979</v>
      </c>
      <c r="G34" s="22">
        <v>153960160</v>
      </c>
      <c r="H34" s="22">
        <v>45071383</v>
      </c>
      <c r="I34" s="22">
        <v>15149343</v>
      </c>
      <c r="J34" s="22" t="s">
        <v>10</v>
      </c>
      <c r="K34" s="22" t="s">
        <v>10</v>
      </c>
      <c r="L34" s="22" t="s">
        <v>10</v>
      </c>
      <c r="M34" s="22" t="s">
        <v>10</v>
      </c>
      <c r="N34" s="22" t="s">
        <v>10</v>
      </c>
      <c r="O34" s="22" t="s">
        <v>10</v>
      </c>
      <c r="P34" s="39" t="s">
        <v>62</v>
      </c>
    </row>
    <row r="35" spans="1:16" x14ac:dyDescent="0.25">
      <c r="A35" s="19" t="s">
        <v>63</v>
      </c>
      <c r="B35" s="49"/>
      <c r="C35" s="21">
        <v>0</v>
      </c>
      <c r="D35" s="21">
        <v>-1505231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9"/>
    </row>
    <row r="36" spans="1:16" x14ac:dyDescent="0.25">
      <c r="A36" s="19" t="s">
        <v>64</v>
      </c>
      <c r="B36" s="49">
        <v>30990090</v>
      </c>
      <c r="C36" s="21">
        <v>0</v>
      </c>
      <c r="D36" s="21">
        <v>83759446</v>
      </c>
      <c r="E36" s="22" t="s">
        <v>10</v>
      </c>
      <c r="F36" s="22" t="s">
        <v>10</v>
      </c>
      <c r="G36" s="22" t="s">
        <v>10</v>
      </c>
      <c r="H36" s="22">
        <v>0</v>
      </c>
      <c r="I36" s="22">
        <v>75380396</v>
      </c>
      <c r="J36" s="22">
        <v>67456401</v>
      </c>
      <c r="K36" s="22">
        <v>32093491</v>
      </c>
      <c r="L36" s="22">
        <v>37986521</v>
      </c>
      <c r="M36" s="22">
        <v>59820607</v>
      </c>
      <c r="N36" s="22">
        <v>34810886</v>
      </c>
      <c r="O36" s="22" t="s">
        <v>10</v>
      </c>
      <c r="P36" s="39" t="s">
        <v>65</v>
      </c>
    </row>
    <row r="37" spans="1:16" ht="18.75" x14ac:dyDescent="0.4">
      <c r="A37" s="43" t="s">
        <v>66</v>
      </c>
      <c r="B37" s="24">
        <f>SUM(B32:B36)</f>
        <v>1778282064</v>
      </c>
      <c r="C37" s="24">
        <f>SUM(C32:C36)</f>
        <v>194259659</v>
      </c>
      <c r="D37" s="25">
        <f>SUM(D32:D36)</f>
        <v>0</v>
      </c>
      <c r="E37" s="25">
        <f>SUM(E32:E34)</f>
        <v>321315192</v>
      </c>
      <c r="F37" s="25">
        <f>SUM(F32:F34)</f>
        <v>421451797</v>
      </c>
      <c r="G37" s="25">
        <f>SUM(G32:G34)</f>
        <v>211267877</v>
      </c>
      <c r="H37" s="25">
        <f>SUM(H32:H34)</f>
        <v>38012865</v>
      </c>
      <c r="I37" s="25">
        <f>SUM(I32:I34)</f>
        <v>-60231053</v>
      </c>
      <c r="J37" s="25">
        <f t="shared" ref="J37:O37" si="2">SUM(J32:J36)</f>
        <v>0</v>
      </c>
      <c r="K37" s="25">
        <f t="shared" si="2"/>
        <v>0</v>
      </c>
      <c r="L37" s="25">
        <f t="shared" si="2"/>
        <v>0</v>
      </c>
      <c r="M37" s="25">
        <f t="shared" si="2"/>
        <v>0</v>
      </c>
      <c r="N37" s="25">
        <f t="shared" si="2"/>
        <v>0</v>
      </c>
      <c r="O37" s="25">
        <f t="shared" si="2"/>
        <v>0</v>
      </c>
      <c r="P37" s="50" t="s">
        <v>67</v>
      </c>
    </row>
    <row r="38" spans="1:16" x14ac:dyDescent="0.25">
      <c r="A38" s="26" t="s">
        <v>68</v>
      </c>
      <c r="B38" s="28">
        <f t="shared" ref="B38:O38" si="3">B29+B37</f>
        <v>4726180788</v>
      </c>
      <c r="C38" s="28">
        <f t="shared" si="3"/>
        <v>2050136425</v>
      </c>
      <c r="D38" s="28">
        <f t="shared" si="3"/>
        <v>2536611060</v>
      </c>
      <c r="E38" s="28">
        <f t="shared" si="3"/>
        <v>2248425209</v>
      </c>
      <c r="F38" s="28">
        <f t="shared" si="3"/>
        <v>1865083231</v>
      </c>
      <c r="G38" s="28">
        <f t="shared" si="3"/>
        <v>1548543158</v>
      </c>
      <c r="H38" s="28">
        <f t="shared" si="3"/>
        <v>1601978514</v>
      </c>
      <c r="I38" s="28">
        <f t="shared" si="3"/>
        <v>1472264056</v>
      </c>
      <c r="J38" s="28">
        <f t="shared" si="3"/>
        <v>1524488466</v>
      </c>
      <c r="K38" s="28">
        <f t="shared" si="3"/>
        <v>1081514338</v>
      </c>
      <c r="L38" s="28">
        <f t="shared" si="3"/>
        <v>1168817053</v>
      </c>
      <c r="M38" s="28">
        <f t="shared" si="3"/>
        <v>422611676</v>
      </c>
      <c r="N38" s="28">
        <f t="shared" si="3"/>
        <v>42595427</v>
      </c>
      <c r="O38" s="28">
        <f t="shared" si="3"/>
        <v>67027858</v>
      </c>
      <c r="P38" s="29" t="s">
        <v>69</v>
      </c>
    </row>
    <row r="39" spans="1:16" x14ac:dyDescent="0.25">
      <c r="A39" s="19"/>
      <c r="B39" s="19"/>
      <c r="C39" s="19"/>
      <c r="D39" s="21"/>
      <c r="E39" s="19"/>
      <c r="F39" s="22"/>
      <c r="G39" s="22"/>
      <c r="H39" s="22"/>
      <c r="I39" s="19"/>
      <c r="J39" s="19"/>
      <c r="K39" s="35"/>
      <c r="L39" s="22"/>
      <c r="M39" s="22"/>
      <c r="N39" s="22"/>
      <c r="O39" s="22"/>
      <c r="P39" s="19"/>
    </row>
    <row r="40" spans="1:16" s="52" customFormat="1" x14ac:dyDescent="0.25">
      <c r="A40" s="30" t="s">
        <v>70</v>
      </c>
      <c r="B40" s="30"/>
      <c r="C40" s="30"/>
      <c r="D40" s="31"/>
      <c r="E40" s="30"/>
      <c r="F40" s="22"/>
      <c r="G40" s="22"/>
      <c r="H40" s="22"/>
      <c r="I40" s="30"/>
      <c r="J40" s="43"/>
      <c r="K40" s="32"/>
      <c r="L40" s="22"/>
      <c r="M40" s="22"/>
      <c r="N40" s="22"/>
      <c r="O40" s="22"/>
      <c r="P40" s="51" t="s">
        <v>71</v>
      </c>
    </row>
    <row r="41" spans="1:16" x14ac:dyDescent="0.25">
      <c r="A41" s="19" t="s">
        <v>72</v>
      </c>
      <c r="B41" s="49">
        <v>4000000000</v>
      </c>
      <c r="C41" s="21">
        <v>3000000000</v>
      </c>
      <c r="D41" s="21">
        <v>2350000000</v>
      </c>
      <c r="E41" s="35">
        <v>2000000000</v>
      </c>
      <c r="F41" s="35">
        <v>2000000000</v>
      </c>
      <c r="G41" s="35">
        <v>2000000000</v>
      </c>
      <c r="H41" s="35">
        <v>2000000000</v>
      </c>
      <c r="I41" s="35">
        <v>2000000000</v>
      </c>
      <c r="J41" s="35">
        <v>2000000000</v>
      </c>
      <c r="K41" s="35">
        <v>2000000000</v>
      </c>
      <c r="L41" s="22">
        <v>2000000000</v>
      </c>
      <c r="M41" s="22">
        <v>2000000000</v>
      </c>
      <c r="N41" s="22">
        <v>2000000000</v>
      </c>
      <c r="O41" s="22">
        <v>2000000000</v>
      </c>
      <c r="P41" s="37" t="s">
        <v>73</v>
      </c>
    </row>
    <row r="42" spans="1:16" x14ac:dyDescent="0.25">
      <c r="A42" s="19" t="s">
        <v>60</v>
      </c>
      <c r="B42" s="49">
        <v>2917019200</v>
      </c>
      <c r="C42" s="21">
        <v>1143949748</v>
      </c>
      <c r="D42" s="21">
        <v>181297556</v>
      </c>
      <c r="E42" s="22">
        <v>86852305</v>
      </c>
      <c r="F42" s="22">
        <v>68808886</v>
      </c>
      <c r="G42" s="22">
        <v>182748612</v>
      </c>
      <c r="H42" s="22">
        <v>124378810</v>
      </c>
      <c r="I42" s="35">
        <v>140857175</v>
      </c>
      <c r="J42" s="22">
        <v>-10668727</v>
      </c>
      <c r="K42" s="22" t="s">
        <v>10</v>
      </c>
      <c r="L42" s="22">
        <v>29495118</v>
      </c>
      <c r="M42" s="22">
        <v>11060279</v>
      </c>
      <c r="N42" s="22" t="s">
        <v>10</v>
      </c>
      <c r="O42" s="22" t="s">
        <v>10</v>
      </c>
      <c r="P42" s="53" t="s">
        <v>74</v>
      </c>
    </row>
    <row r="43" spans="1:16" x14ac:dyDescent="0.25">
      <c r="A43" s="19" t="s">
        <v>75</v>
      </c>
      <c r="B43" s="49">
        <v>366011275</v>
      </c>
      <c r="C43" s="21">
        <v>335782941</v>
      </c>
      <c r="D43" s="21">
        <v>1245305055</v>
      </c>
      <c r="E43" s="22">
        <v>2194858560</v>
      </c>
      <c r="F43" s="22">
        <v>477043117</v>
      </c>
      <c r="G43" s="22">
        <v>62747699</v>
      </c>
      <c r="H43" s="22">
        <v>43312999</v>
      </c>
      <c r="I43" s="35">
        <v>34149283</v>
      </c>
      <c r="J43" s="35">
        <v>17419108</v>
      </c>
      <c r="K43" s="35">
        <v>12864873</v>
      </c>
      <c r="L43" s="22">
        <v>12864873</v>
      </c>
      <c r="M43" s="22" t="s">
        <v>10</v>
      </c>
      <c r="N43" s="22" t="s">
        <v>10</v>
      </c>
      <c r="O43" s="22" t="s">
        <v>10</v>
      </c>
      <c r="P43" s="37" t="s">
        <v>76</v>
      </c>
    </row>
    <row r="44" spans="1:16" x14ac:dyDescent="0.25">
      <c r="A44" s="19" t="s">
        <v>61</v>
      </c>
      <c r="B44" s="49">
        <v>1981954832</v>
      </c>
      <c r="C44" s="21">
        <v>707762004</v>
      </c>
      <c r="D44" s="21">
        <v>722362004</v>
      </c>
      <c r="E44" s="22">
        <v>721881559</v>
      </c>
      <c r="F44" s="22">
        <v>876870301</v>
      </c>
      <c r="G44" s="22">
        <v>482728344</v>
      </c>
      <c r="H44" s="22">
        <v>231644337</v>
      </c>
      <c r="I44" s="35">
        <v>163498423</v>
      </c>
      <c r="J44" s="22" t="s">
        <v>10</v>
      </c>
      <c r="K44" s="22" t="s">
        <v>10</v>
      </c>
      <c r="L44" s="22" t="s">
        <v>10</v>
      </c>
      <c r="M44" s="22" t="s">
        <v>10</v>
      </c>
      <c r="N44" s="22" t="s">
        <v>10</v>
      </c>
      <c r="O44" s="22" t="s">
        <v>10</v>
      </c>
      <c r="P44" s="37" t="s">
        <v>77</v>
      </c>
    </row>
    <row r="45" spans="1:16" ht="18.75" x14ac:dyDescent="0.4">
      <c r="A45" s="19" t="s">
        <v>78</v>
      </c>
      <c r="B45" s="24">
        <v>746493607</v>
      </c>
      <c r="C45" s="24">
        <v>1558749816</v>
      </c>
      <c r="D45" s="24">
        <v>682739415</v>
      </c>
      <c r="E45" s="54">
        <v>356759655</v>
      </c>
      <c r="F45" s="25">
        <v>46786246</v>
      </c>
      <c r="G45" s="25">
        <v>95456050</v>
      </c>
      <c r="H45" s="25">
        <v>-51670130</v>
      </c>
      <c r="I45" s="25">
        <v>-134143571</v>
      </c>
      <c r="J45" s="25">
        <v>-98897240</v>
      </c>
      <c r="K45" s="25">
        <v>-131670209</v>
      </c>
      <c r="L45" s="25">
        <v>115783857</v>
      </c>
      <c r="M45" s="25">
        <f>-12176421</f>
        <v>-12176421</v>
      </c>
      <c r="N45" s="25">
        <f>-30176483</f>
        <v>-30176483</v>
      </c>
      <c r="O45" s="25">
        <f>-7416513</f>
        <v>-7416513</v>
      </c>
      <c r="P45" s="37" t="s">
        <v>79</v>
      </c>
    </row>
    <row r="46" spans="1:16" x14ac:dyDescent="0.25">
      <c r="A46" s="26" t="s">
        <v>80</v>
      </c>
      <c r="B46" s="55">
        <f t="shared" ref="B46:I46" si="4">SUM(B41:B45)</f>
        <v>10011478914</v>
      </c>
      <c r="C46" s="55">
        <f t="shared" si="4"/>
        <v>6746244509</v>
      </c>
      <c r="D46" s="42">
        <f t="shared" si="4"/>
        <v>5181704030</v>
      </c>
      <c r="E46" s="42">
        <f t="shared" si="4"/>
        <v>5360352079</v>
      </c>
      <c r="F46" s="42">
        <f t="shared" si="4"/>
        <v>3469508550</v>
      </c>
      <c r="G46" s="42">
        <f t="shared" si="4"/>
        <v>2823680705</v>
      </c>
      <c r="H46" s="42">
        <f t="shared" si="4"/>
        <v>2347666016</v>
      </c>
      <c r="I46" s="42">
        <f t="shared" si="4"/>
        <v>2204361310</v>
      </c>
      <c r="J46" s="28">
        <f>SUM(J41:J45)-100</f>
        <v>1907853041</v>
      </c>
      <c r="K46" s="28">
        <f t="shared" ref="K46:O46" si="5">SUM(K41:K45)</f>
        <v>1881194664</v>
      </c>
      <c r="L46" s="56">
        <f t="shared" si="5"/>
        <v>2158143848</v>
      </c>
      <c r="M46" s="56">
        <f t="shared" si="5"/>
        <v>1998883858</v>
      </c>
      <c r="N46" s="56">
        <f t="shared" si="5"/>
        <v>1969823517</v>
      </c>
      <c r="O46" s="56">
        <f t="shared" si="5"/>
        <v>1992583487</v>
      </c>
      <c r="P46" s="57" t="s">
        <v>81</v>
      </c>
    </row>
    <row r="47" spans="1:16" x14ac:dyDescent="0.25">
      <c r="A47" s="19"/>
      <c r="B47" s="19"/>
      <c r="C47" s="19"/>
      <c r="D47" s="21"/>
      <c r="E47" s="19"/>
      <c r="F47" s="22"/>
      <c r="G47" s="22"/>
      <c r="H47" s="22"/>
      <c r="I47" s="19"/>
      <c r="J47" s="19"/>
      <c r="K47" s="35"/>
      <c r="L47" s="22"/>
      <c r="M47" s="22"/>
      <c r="N47" s="22"/>
      <c r="O47" s="22"/>
      <c r="P47" s="19"/>
    </row>
    <row r="48" spans="1:16" s="4" customFormat="1" x14ac:dyDescent="0.25">
      <c r="A48" s="58" t="s">
        <v>82</v>
      </c>
      <c r="B48" s="59">
        <f t="shared" ref="B48:I48" si="6">B46+B38</f>
        <v>14737659702</v>
      </c>
      <c r="C48" s="59">
        <f t="shared" si="6"/>
        <v>8796380934</v>
      </c>
      <c r="D48" s="59">
        <f t="shared" si="6"/>
        <v>7718315090</v>
      </c>
      <c r="E48" s="59">
        <f t="shared" si="6"/>
        <v>7608777288</v>
      </c>
      <c r="F48" s="59">
        <f t="shared" si="6"/>
        <v>5334591781</v>
      </c>
      <c r="G48" s="59">
        <f t="shared" si="6"/>
        <v>4372223863</v>
      </c>
      <c r="H48" s="59">
        <f t="shared" si="6"/>
        <v>3949644530</v>
      </c>
      <c r="I48" s="59">
        <f t="shared" si="6"/>
        <v>3676625366</v>
      </c>
      <c r="J48" s="60">
        <f t="shared" ref="J48:O48" si="7">SUM(J29,J46)</f>
        <v>3432341507</v>
      </c>
      <c r="K48" s="60">
        <f t="shared" si="7"/>
        <v>2962709002</v>
      </c>
      <c r="L48" s="61">
        <f t="shared" si="7"/>
        <v>3326960901</v>
      </c>
      <c r="M48" s="61">
        <f t="shared" si="7"/>
        <v>2421495534</v>
      </c>
      <c r="N48" s="61">
        <f t="shared" si="7"/>
        <v>2012418944</v>
      </c>
      <c r="O48" s="61">
        <f t="shared" si="7"/>
        <v>2059611345</v>
      </c>
      <c r="P48" s="62" t="s">
        <v>83</v>
      </c>
    </row>
    <row r="49" spans="1:15" x14ac:dyDescent="0.25">
      <c r="A49" s="9"/>
      <c r="B49" s="9"/>
      <c r="C49" s="9"/>
      <c r="D49" s="10"/>
      <c r="E49" s="9"/>
      <c r="F49" s="9"/>
      <c r="G49" s="9"/>
      <c r="H49" s="9"/>
      <c r="I49" s="9"/>
      <c r="J49" s="9"/>
      <c r="K49" s="63"/>
      <c r="L49" s="9"/>
      <c r="M49" s="9"/>
      <c r="N49" s="9"/>
      <c r="O49" s="9"/>
    </row>
    <row r="50" spans="1:15" x14ac:dyDescent="0.25">
      <c r="A50" s="9"/>
      <c r="B50" s="9"/>
      <c r="C50" s="9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x14ac:dyDescent="0.25">
      <c r="A51" s="9"/>
      <c r="B51" s="9"/>
      <c r="C51" s="9"/>
      <c r="D51" s="10"/>
      <c r="E51" s="9"/>
      <c r="F51" s="9"/>
      <c r="G51" s="9"/>
      <c r="H51" s="9"/>
      <c r="I51" s="9"/>
      <c r="J51" s="9"/>
      <c r="K51" s="63"/>
      <c r="L51" s="9"/>
      <c r="M51" s="9"/>
      <c r="N51" s="9"/>
    </row>
    <row r="52" spans="1:15" x14ac:dyDescent="0.25">
      <c r="A52" s="9"/>
      <c r="B52" s="9"/>
      <c r="C52" s="9"/>
      <c r="D52" s="10"/>
      <c r="E52" s="9"/>
      <c r="F52" s="9"/>
      <c r="G52" s="9"/>
      <c r="H52" s="9"/>
      <c r="I52" s="9"/>
      <c r="J52" s="9"/>
      <c r="K52" s="63"/>
      <c r="L52" s="65"/>
      <c r="M52" s="65"/>
      <c r="N52" s="65"/>
      <c r="O52" s="65"/>
    </row>
    <row r="53" spans="1:15" x14ac:dyDescent="0.25">
      <c r="A53" s="9"/>
      <c r="B53" s="9"/>
      <c r="C53" s="9"/>
      <c r="D53" s="10"/>
      <c r="E53" s="9"/>
      <c r="F53" s="9"/>
      <c r="G53" s="9"/>
      <c r="H53" s="9"/>
      <c r="I53" s="9"/>
      <c r="J53" s="9"/>
      <c r="K53" s="63"/>
      <c r="L53" s="9"/>
      <c r="M53" s="9"/>
      <c r="N53" s="9"/>
    </row>
    <row r="54" spans="1:15" x14ac:dyDescent="0.25">
      <c r="A54" s="9"/>
      <c r="B54" s="9"/>
      <c r="C54" s="9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5" x14ac:dyDescent="0.25">
      <c r="A55" s="9"/>
      <c r="B55" s="9"/>
      <c r="C55" s="9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5" x14ac:dyDescent="0.25">
      <c r="A56" s="9"/>
      <c r="B56" s="9"/>
      <c r="C56" s="9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5" x14ac:dyDescent="0.25">
      <c r="A57" s="9"/>
      <c r="B57" s="9"/>
      <c r="C57" s="9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5" x14ac:dyDescent="0.25">
      <c r="A58" s="9"/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5" x14ac:dyDescent="0.25">
      <c r="A59" s="9"/>
      <c r="B59" s="9"/>
      <c r="C59" s="9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5" x14ac:dyDescent="0.25">
      <c r="A60" s="9"/>
      <c r="B60" s="9"/>
      <c r="C60" s="9"/>
      <c r="D60" s="10"/>
      <c r="E60" s="9"/>
      <c r="F60" s="9"/>
      <c r="G60" s="9"/>
      <c r="H60" s="9"/>
      <c r="I60" s="66"/>
      <c r="J60" s="66"/>
      <c r="K60" s="66"/>
      <c r="L60" s="66"/>
      <c r="M60" s="66"/>
      <c r="N60" s="66"/>
    </row>
    <row r="61" spans="1:15" x14ac:dyDescent="0.25">
      <c r="A61" s="9"/>
      <c r="B61" s="9"/>
      <c r="C61" s="9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x14ac:dyDescent="0.25">
      <c r="A62" s="9"/>
      <c r="B62" s="9"/>
      <c r="C62" s="9"/>
      <c r="D62" s="10"/>
      <c r="E62" s="9"/>
      <c r="F62" s="9"/>
      <c r="G62" s="9"/>
      <c r="H62" s="9"/>
      <c r="I62" s="67"/>
      <c r="J62" s="67"/>
      <c r="K62" s="67"/>
      <c r="L62" s="67"/>
      <c r="M62" s="9"/>
      <c r="N62" s="9"/>
    </row>
    <row r="63" spans="1:15" x14ac:dyDescent="0.25">
      <c r="A63" s="9"/>
      <c r="B63" s="9"/>
      <c r="C63" s="9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5" x14ac:dyDescent="0.25">
      <c r="A64" s="9"/>
      <c r="B64" s="9"/>
      <c r="C64" s="9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9"/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9"/>
      <c r="B66" s="9"/>
      <c r="C66" s="9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9"/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9"/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5">
      <c r="A69" s="9"/>
      <c r="B69" s="9"/>
      <c r="C69" s="9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A70" s="9"/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5">
      <c r="A71" s="9"/>
      <c r="B71" s="9"/>
      <c r="C71" s="9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25">
      <c r="A72" s="9"/>
      <c r="B72" s="9"/>
      <c r="C72" s="9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A73" s="9"/>
      <c r="B73" s="9"/>
      <c r="C73" s="9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5">
      <c r="A74" s="9"/>
      <c r="B74" s="9"/>
      <c r="C74" s="9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25">
      <c r="A75" s="9"/>
      <c r="B75" s="9"/>
      <c r="C75" s="9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5">
      <c r="A76" s="9"/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5">
      <c r="A77" s="9"/>
      <c r="B77" s="9"/>
      <c r="C77" s="9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5">
      <c r="A78" s="9"/>
      <c r="B78" s="9"/>
      <c r="C78" s="9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5">
      <c r="A79" s="9"/>
      <c r="B79" s="9"/>
      <c r="C79" s="9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25">
      <c r="A80" s="9"/>
      <c r="B80" s="9"/>
      <c r="C80" s="9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25">
      <c r="A81" s="9"/>
      <c r="B81" s="9"/>
      <c r="C81" s="9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25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5">
      <c r="A83" s="9"/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A84" s="9"/>
      <c r="B84" s="9"/>
      <c r="C84" s="9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25">
      <c r="A85" s="9"/>
      <c r="B85" s="9"/>
      <c r="C85" s="9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25">
      <c r="A86" s="9"/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</row>
  </sheetData>
  <pageMargins left="0.23" right="0.39" top="0.74803149606299213" bottom="0.74803149606299213" header="0.31496062992125984" footer="0.31496062992125984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2022-01-06T12:20:46Z</dcterms:created>
  <dcterms:modified xsi:type="dcterms:W3CDTF">2022-01-06T12:21:00Z</dcterms:modified>
</cp:coreProperties>
</file>