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النسب المالية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R33" i="1" l="1"/>
  <c r="Q33" i="1"/>
  <c r="R32" i="1"/>
  <c r="Q32" i="1"/>
  <c r="T31" i="1"/>
  <c r="S31" i="1"/>
  <c r="R31" i="1"/>
  <c r="Q31" i="1"/>
  <c r="P31" i="1"/>
  <c r="O31" i="1"/>
  <c r="N31" i="1"/>
  <c r="M31" i="1"/>
  <c r="L31" i="1"/>
  <c r="K31" i="1"/>
  <c r="J31" i="1"/>
  <c r="H31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T9" i="1"/>
  <c r="S9" i="1"/>
  <c r="R9" i="1"/>
  <c r="R13" i="1" s="1"/>
  <c r="Q9" i="1"/>
  <c r="Q13" i="1" s="1"/>
  <c r="P9" i="1"/>
  <c r="P13" i="1" s="1"/>
  <c r="O9" i="1"/>
  <c r="O13" i="1" s="1"/>
  <c r="N9" i="1"/>
  <c r="N13" i="1" s="1"/>
  <c r="M9" i="1"/>
  <c r="M13" i="1" s="1"/>
  <c r="L9" i="1"/>
  <c r="L13" i="1" s="1"/>
  <c r="K9" i="1"/>
  <c r="K13" i="1" s="1"/>
  <c r="J9" i="1"/>
  <c r="J13" i="1" s="1"/>
  <c r="I9" i="1"/>
  <c r="I13" i="1" s="1"/>
  <c r="H9" i="1"/>
  <c r="H13" i="1" s="1"/>
  <c r="G9" i="1"/>
  <c r="G13" i="1" s="1"/>
  <c r="F9" i="1"/>
  <c r="F13" i="1" s="1"/>
  <c r="E9" i="1"/>
  <c r="E13" i="1" s="1"/>
  <c r="D9" i="1"/>
  <c r="D13" i="1" s="1"/>
  <c r="C9" i="1"/>
  <c r="C13" i="1" s="1"/>
  <c r="B9" i="1"/>
  <c r="B13" i="1" s="1"/>
  <c r="T7" i="1"/>
  <c r="S7" i="1"/>
  <c r="S12" i="1" s="1"/>
  <c r="R7" i="1"/>
  <c r="R10" i="1" s="1"/>
  <c r="Q7" i="1"/>
  <c r="Q10" i="1" s="1"/>
  <c r="P7" i="1"/>
  <c r="P10" i="1" s="1"/>
  <c r="O7" i="1"/>
  <c r="O10" i="1" s="1"/>
  <c r="N7" i="1"/>
  <c r="N10" i="1" s="1"/>
  <c r="M7" i="1"/>
  <c r="M10" i="1" s="1"/>
  <c r="L7" i="1"/>
  <c r="L10" i="1" s="1"/>
  <c r="K7" i="1"/>
  <c r="K10" i="1" s="1"/>
  <c r="J7" i="1"/>
  <c r="J10" i="1" s="1"/>
  <c r="I7" i="1"/>
  <c r="I10" i="1" s="1"/>
  <c r="H7" i="1"/>
  <c r="H10" i="1" s="1"/>
  <c r="G7" i="1"/>
  <c r="G10" i="1" s="1"/>
  <c r="F7" i="1"/>
  <c r="F10" i="1" s="1"/>
  <c r="E7" i="1"/>
  <c r="E10" i="1" s="1"/>
  <c r="D7" i="1"/>
  <c r="D10" i="1" s="1"/>
  <c r="C7" i="1"/>
  <c r="C10" i="1" s="1"/>
  <c r="B7" i="1"/>
  <c r="B10" i="1" s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<sst xmlns="http://schemas.openxmlformats.org/spreadsheetml/2006/main" count="126" uniqueCount="77">
  <si>
    <t>بنك سورية والمهجر</t>
  </si>
  <si>
    <t>النسب المالية</t>
  </si>
  <si>
    <t>Financial Ratios</t>
  </si>
  <si>
    <t>بعد تطبيق المعيار رقم 9</t>
  </si>
  <si>
    <t>النسب</t>
  </si>
  <si>
    <t>شرح النسبة</t>
  </si>
  <si>
    <t>% معدل دوران السهم</t>
  </si>
  <si>
    <t>*</t>
  </si>
  <si>
    <t>عدد الأسهم المتداولة / عدد الأسهم</t>
  </si>
  <si>
    <t>Turnover Ratio %</t>
  </si>
  <si>
    <t>عائد السهم الواحد ( ليرة سورية )</t>
  </si>
  <si>
    <t>صافي الأرباح / عدد الأسهم</t>
  </si>
  <si>
    <t>Earnings Per Share (SP)</t>
  </si>
  <si>
    <t>الأرباح الموزعة للسهم الواحد ( ليرة سورية )</t>
  </si>
  <si>
    <t>الأرباح الموزعة / عدد الأسهم</t>
  </si>
  <si>
    <t>Dividend per share (SP)</t>
  </si>
  <si>
    <t>القيمة الدفترية للسهم الواحد ( ليرة سورية )</t>
  </si>
  <si>
    <t>صافي حقوق المساهمين / عدد الأسهم</t>
  </si>
  <si>
    <t>Book Value Per Share (SP)</t>
  </si>
  <si>
    <t>القيمة السوقية الى العائد (مره)</t>
  </si>
  <si>
    <t>القيمة السوقية / العائد</t>
  </si>
  <si>
    <t>Price Earnings Ratio (Times)</t>
  </si>
  <si>
    <t>% الأرباح الموزعة الى القيمة السوقية</t>
  </si>
  <si>
    <t>الربح الموزع للسهم / القيمة السوقية للسهم</t>
  </si>
  <si>
    <t>Dividend Yield %</t>
  </si>
  <si>
    <t>% الأرباح الموزعة للسهم الى عائد السهم</t>
  </si>
  <si>
    <t>الربح الموزع للسهم / عائد السهم</t>
  </si>
  <si>
    <t>Dividend Per Share to Earnings Per Share %</t>
  </si>
  <si>
    <t>القيمة السوقية الى القيمة الدفترية (مره)</t>
  </si>
  <si>
    <t>القيمة السوقية / القيمة الدفترية</t>
  </si>
  <si>
    <t>Price Book Value (Times)</t>
  </si>
  <si>
    <t>العائد على مجموع الموجودات %</t>
  </si>
  <si>
    <t>صافي الربح / مجموع الموجودات</t>
  </si>
  <si>
    <t>Return On Assets %</t>
  </si>
  <si>
    <t>العائد على حقوق المساهمين %</t>
  </si>
  <si>
    <t>صافي الربح / صافي حقوق المساهمين</t>
  </si>
  <si>
    <t>Return On Equity %</t>
  </si>
  <si>
    <t>صافي الفوائد والعمولات / اجمالي الدخل %</t>
  </si>
  <si>
    <t>صافي الفوائد والعمولات / اجمالي الدخل</t>
  </si>
  <si>
    <t>Net interest and commission  / Total Income%</t>
  </si>
  <si>
    <t>% صافي الربح/اجمالي الدخل</t>
  </si>
  <si>
    <t xml:space="preserve"> صافي الربح / اجمالي الدخل</t>
  </si>
  <si>
    <t>Net Income / Total Income %</t>
  </si>
  <si>
    <t>% اجمالي الدخل / الموجودات</t>
  </si>
  <si>
    <t xml:space="preserve"> اجمالي الدخل / الموجودات</t>
  </si>
  <si>
    <t>Total Income / Tota Assets %</t>
  </si>
  <si>
    <t>% نسبة الملكية</t>
  </si>
  <si>
    <t>حقوق المساهمين / مجموع الموجودات</t>
  </si>
  <si>
    <t>Equity Ratio %</t>
  </si>
  <si>
    <t>% حقوق المساهمين/اجمالي الودائع</t>
  </si>
  <si>
    <t xml:space="preserve"> حقوق المساهمين / اجمالي الودائع</t>
  </si>
  <si>
    <t>Shareholders Equity / Total Deposits %</t>
  </si>
  <si>
    <t>% معدل المديونية</t>
  </si>
  <si>
    <t>المطلوبات متداولة / مجموع الموجودات</t>
  </si>
  <si>
    <t>Debt Ratio %</t>
  </si>
  <si>
    <t>% اجمالي الودائع / مجموع الموجودات</t>
  </si>
  <si>
    <t xml:space="preserve"> اجمالي الودائع / مجموع الموجودات</t>
  </si>
  <si>
    <t>Total Deposits / Total  Assets %</t>
  </si>
  <si>
    <t>% صافي التسهيلات / مجموع الموجودات</t>
  </si>
  <si>
    <t xml:space="preserve"> صافي التسهيلات / مجموع الموجودات</t>
  </si>
  <si>
    <t>Net Credit Facilities to Total Assets %</t>
  </si>
  <si>
    <t>صافي التسهيلات / اجمالي الودائع %</t>
  </si>
  <si>
    <t xml:space="preserve">صافي التسهيلات / اجمالي الودائع </t>
  </si>
  <si>
    <t>Net Credit Facilities to Total Deposits %</t>
  </si>
  <si>
    <t>% حقوق المساهمين/ صافي التسهيلات</t>
  </si>
  <si>
    <t xml:space="preserve"> حقوق المساهمين / صافي التسهيلات</t>
  </si>
  <si>
    <t>Shareholders Equity to Credit Facilities,Net %</t>
  </si>
  <si>
    <t>نسبة السيولة (مره)</t>
  </si>
  <si>
    <t>الموجودات المتداولة / المطاليب المتداولة</t>
  </si>
  <si>
    <t xml:space="preserve">Quick Ratio (Times) </t>
  </si>
  <si>
    <t xml:space="preserve">تم تعديل القيمة السوقية وإعادة احتساب وسطي عدد الاسهم لفترات المقارنة نظراً لتعديل القيمة الاسمية للسهم من 500 إلى 100 ليرة سورية للسهم الواحد خلال عام 2012 </t>
  </si>
  <si>
    <t>The market value has been adjusted and the average number of shares has been re-calculated for the comparative periods due to the modification of the nominal value per share from 500 SP to 100 SP during the year 2012</t>
  </si>
  <si>
    <t>عدد الأسهم المكتتب بها</t>
  </si>
  <si>
    <t>عدد الأسهم المتداولة</t>
  </si>
  <si>
    <t>-</t>
  </si>
  <si>
    <t>القيمة السوقية للسهم</t>
  </si>
  <si>
    <t>القيمة الاسمية للسهم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</si>
</sst>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name val="Arabic Transparent"/>
      <charset val="178"/>
    </font>
    <font>
      <b/>
      <sz val="13"/>
      <color rgb="FFFF0000"/>
      <name val="Arabic Transparent"/>
      <charset val="178"/>
    </font>
    <font>
      <sz val="13"/>
      <color theme="1"/>
      <name val="Arabic Transparent"/>
      <charset val="178"/>
    </font>
    <font>
      <b/>
      <sz val="13"/>
      <color theme="0"/>
      <name val="Arabic Transparent"/>
      <charset val="178"/>
    </font>
    <font>
      <b/>
      <sz val="14"/>
      <color theme="0"/>
      <name val="Arabic Transparent"/>
      <charset val="178"/>
    </font>
    <font>
      <sz val="14"/>
      <color theme="1"/>
      <name val="Arabic Transparent"/>
      <charset val="178"/>
    </font>
    <font>
      <b/>
      <sz val="13"/>
      <color theme="1"/>
      <name val="Arabic Transparent"/>
      <charset val="178"/>
    </font>
    <font>
      <sz val="13"/>
      <color theme="1"/>
      <name val="Arial"/>
      <family val="2"/>
      <scheme val="minor"/>
    </font>
    <font>
      <sz val="11"/>
      <name val="Arabic Transparent"/>
      <charset val="178"/>
    </font>
    <font>
      <sz val="11"/>
      <color theme="1"/>
      <name val="Arabic Transparent"/>
      <charset val="178"/>
    </font>
    <font>
      <sz val="13"/>
      <name val="Arabic Transparent"/>
      <charset val="178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 wrapText="1" indent="1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8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wrapText="1"/>
    </xf>
    <xf numFmtId="10" fontId="4" fillId="0" borderId="3" xfId="1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right"/>
    </xf>
    <xf numFmtId="10" fontId="4" fillId="0" borderId="3" xfId="1" applyNumberFormat="1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left"/>
    </xf>
    <xf numFmtId="10" fontId="4" fillId="0" borderId="3" xfId="1" applyNumberFormat="1" applyFont="1" applyFill="1" applyBorder="1" applyAlignment="1">
      <alignment horizontal="center"/>
    </xf>
    <xf numFmtId="10" fontId="4" fillId="0" borderId="3" xfId="1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right" wrapText="1"/>
    </xf>
    <xf numFmtId="2" fontId="4" fillId="0" borderId="5" xfId="0" applyNumberFormat="1" applyFont="1" applyFill="1" applyBorder="1" applyAlignment="1">
      <alignment horizontal="center" wrapText="1"/>
    </xf>
    <xf numFmtId="0" fontId="4" fillId="0" borderId="5" xfId="0" applyFont="1" applyFill="1" applyBorder="1"/>
    <xf numFmtId="10" fontId="4" fillId="0" borderId="5" xfId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/>
    <xf numFmtId="10" fontId="4" fillId="0" borderId="0" xfId="1" applyNumberFormat="1" applyFont="1" applyFill="1" applyBorder="1" applyAlignment="1">
      <alignment horizontal="left" wrapText="1"/>
    </xf>
    <xf numFmtId="0" fontId="9" fillId="0" borderId="0" xfId="0" applyFont="1" applyAlignment="1">
      <alignment horizontal="right"/>
    </xf>
    <xf numFmtId="0" fontId="9" fillId="0" borderId="0" xfId="0" applyFont="1" applyAlignment="1"/>
    <xf numFmtId="10" fontId="4" fillId="0" borderId="0" xfId="1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right" wrapText="1"/>
    </xf>
    <xf numFmtId="37" fontId="10" fillId="0" borderId="6" xfId="0" applyNumberFormat="1" applyFont="1" applyFill="1" applyBorder="1" applyAlignment="1">
      <alignment horizontal="center" vertical="center" wrapText="1" readingOrder="1"/>
    </xf>
    <xf numFmtId="37" fontId="11" fillId="0" borderId="6" xfId="0" applyNumberFormat="1" applyFont="1" applyFill="1" applyBorder="1" applyAlignment="1">
      <alignment horizontal="center" vertical="center" wrapText="1" readingOrder="1"/>
    </xf>
    <xf numFmtId="3" fontId="11" fillId="0" borderId="6" xfId="0" applyNumberFormat="1" applyFont="1" applyFill="1" applyBorder="1" applyAlignment="1">
      <alignment horizontal="center" vertical="center" wrapText="1" readingOrder="1"/>
    </xf>
    <xf numFmtId="0" fontId="12" fillId="0" borderId="6" xfId="0" applyFont="1" applyFill="1" applyBorder="1" applyAlignment="1">
      <alignment horizontal="center" vertical="center" wrapText="1" readingOrder="1"/>
    </xf>
    <xf numFmtId="3" fontId="4" fillId="0" borderId="6" xfId="0" applyNumberFormat="1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37" fontId="4" fillId="0" borderId="6" xfId="0" applyNumberFormat="1" applyFont="1" applyBorder="1" applyAlignment="1">
      <alignment horizontal="center" vertical="center" readingOrder="1"/>
    </xf>
    <xf numFmtId="164" fontId="4" fillId="0" borderId="6" xfId="0" applyNumberFormat="1" applyFont="1" applyBorder="1" applyAlignment="1">
      <alignment horizontal="center" vertical="center" readingOrder="1"/>
    </xf>
    <xf numFmtId="39" fontId="4" fillId="0" borderId="6" xfId="0" applyNumberFormat="1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SO-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\Public\&#1583;&#1585;&#1575;&#1587;&#1575;&#1578;\&#1583;&#1604;&#1610;&#1604;%20&#1575;&#1604;&#1588;&#1585;&#1603;&#1575;&#1578;%20&#1575;&#1604;&#1605;&#1583;&#1585;&#1580;&#1577;%20&#1604;&#1593;&#1575;&#1605;%202017\BSO-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\osama\&#1583;&#1604;&#1610;&#1604;%20&#1575;&#1604;&#1588;&#1585;&#1603;&#1575;&#1578;%20&#1605;&#1587;&#1608;&#1583;&#1577;\BSO-2012\BALANCE-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\Documents%20and%20Settings\user1\My%20Documents\Downloads\&#1605;&#1604;&#1601;&#1575;&#1578;%20&#1605;&#1587;&#1575;&#1593;&#1583;&#1577;\&#1605;&#1593;&#1604;&#1608;&#1605;&#1575;&#1578;%20&#1578;&#1583;&#1575;&#1608;&#1604;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\Documents%20and%20Settings\user1\My%20Documents\Downloads\&#1605;&#1604;&#1601;&#1575;&#1578;%20&#1605;&#1587;&#1575;&#1593;&#1583;&#1577;\&#1605;&#1593;&#1604;&#1608;&#1605;&#1575;&#1578;%20&#1578;&#1583;&#1575;&#1608;&#1604;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حركة الأسعار"/>
      <sheetName val="تقرير الملكية"/>
      <sheetName val="قيم التداول"/>
      <sheetName val="بيانات التداول"/>
      <sheetName val="معلومات عامة"/>
      <sheetName val="قائمة المركز المالي"/>
      <sheetName val=" التدفقات النقدية "/>
      <sheetName val="قائمة الدخل "/>
      <sheetName val="نسب مالية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77531681</v>
          </cell>
          <cell r="C10">
            <v>43761440035</v>
          </cell>
          <cell r="D10">
            <v>39576670218</v>
          </cell>
          <cell r="E10">
            <v>26431122645</v>
          </cell>
          <cell r="F10">
            <v>11031838581</v>
          </cell>
          <cell r="G10">
            <v>14966208532</v>
          </cell>
          <cell r="H10">
            <v>9717523327</v>
          </cell>
          <cell r="I10">
            <v>9316150350</v>
          </cell>
          <cell r="J10">
            <v>3950881676</v>
          </cell>
          <cell r="K10">
            <v>4150351257</v>
          </cell>
          <cell r="L10">
            <v>5857660792</v>
          </cell>
          <cell r="M10">
            <v>6942736490</v>
          </cell>
          <cell r="N10">
            <v>9613751615</v>
          </cell>
          <cell r="O10">
            <v>13777919158</v>
          </cell>
          <cell r="P10">
            <v>21230587738</v>
          </cell>
          <cell r="Q10">
            <v>30353048660</v>
          </cell>
          <cell r="R10">
            <v>19391381923</v>
          </cell>
          <cell r="S10">
            <v>18134393492</v>
          </cell>
          <cell r="T10">
            <v>13372461641</v>
          </cell>
        </row>
        <row r="22">
          <cell r="B22">
            <v>2657559322</v>
          </cell>
          <cell r="C22">
            <v>2284395523095</v>
          </cell>
          <cell r="D22">
            <v>562240762067</v>
          </cell>
          <cell r="E22">
            <v>479945676559</v>
          </cell>
          <cell r="F22">
            <v>301007186303</v>
          </cell>
          <cell r="G22">
            <v>138285400281</v>
          </cell>
          <cell r="H22">
            <v>169776621201</v>
          </cell>
          <cell r="I22">
            <v>170198556908</v>
          </cell>
          <cell r="J22">
            <v>179481911963</v>
          </cell>
          <cell r="K22">
            <v>195223577288</v>
          </cell>
          <cell r="L22">
            <v>143122288667</v>
          </cell>
          <cell r="M22">
            <v>105420202022</v>
          </cell>
          <cell r="N22">
            <v>91885560152</v>
          </cell>
          <cell r="O22">
            <v>56754214379</v>
          </cell>
          <cell r="P22">
            <v>69493736681</v>
          </cell>
          <cell r="Q22">
            <v>92140639302</v>
          </cell>
          <cell r="R22">
            <v>72659426759</v>
          </cell>
          <cell r="S22">
            <v>68638650994</v>
          </cell>
          <cell r="T22">
            <v>62534045974</v>
          </cell>
        </row>
        <row r="26">
          <cell r="B26">
            <v>44199662</v>
          </cell>
          <cell r="C26">
            <v>46293306673</v>
          </cell>
          <cell r="D26">
            <v>10617051000</v>
          </cell>
          <cell r="E26">
            <v>2658185906</v>
          </cell>
          <cell r="F26">
            <v>38186010237</v>
          </cell>
          <cell r="G26">
            <v>15058342650</v>
          </cell>
          <cell r="H26">
            <v>30621906387</v>
          </cell>
          <cell r="I26">
            <v>30621906387</v>
          </cell>
          <cell r="J26">
            <v>44091516726</v>
          </cell>
          <cell r="K26">
            <v>54458653432</v>
          </cell>
          <cell r="L26">
            <v>38141543494</v>
          </cell>
          <cell r="M26">
            <v>22428197167</v>
          </cell>
          <cell r="N26">
            <v>21195529904</v>
          </cell>
          <cell r="O26">
            <v>329152576</v>
          </cell>
          <cell r="P26">
            <v>1786670833</v>
          </cell>
          <cell r="Q26">
            <v>400448761</v>
          </cell>
          <cell r="R26">
            <v>475575946</v>
          </cell>
          <cell r="S26">
            <v>857567318</v>
          </cell>
          <cell r="T26">
            <v>833478108</v>
          </cell>
        </row>
        <row r="27">
          <cell r="B27">
            <v>1782123837</v>
          </cell>
          <cell r="C27">
            <v>1394247489080</v>
          </cell>
          <cell r="D27">
            <v>390623066824</v>
          </cell>
          <cell r="E27">
            <v>337161708248</v>
          </cell>
          <cell r="F27">
            <v>189422115814</v>
          </cell>
          <cell r="G27">
            <v>91196126643</v>
          </cell>
          <cell r="H27">
            <v>107878459806</v>
          </cell>
          <cell r="I27">
            <v>107878459806</v>
          </cell>
          <cell r="J27">
            <v>104359797449</v>
          </cell>
          <cell r="K27">
            <v>108920744405</v>
          </cell>
          <cell r="L27">
            <v>84169306902</v>
          </cell>
          <cell r="M27">
            <v>70179146486</v>
          </cell>
          <cell r="N27">
            <v>61282732917</v>
          </cell>
          <cell r="O27">
            <v>48515771224</v>
          </cell>
          <cell r="P27">
            <v>58653236418</v>
          </cell>
          <cell r="Q27">
            <v>83483479322</v>
          </cell>
          <cell r="R27">
            <v>65678293244</v>
          </cell>
          <cell r="S27">
            <v>61677161441</v>
          </cell>
          <cell r="T27">
            <v>56083806107</v>
          </cell>
        </row>
        <row r="34">
          <cell r="B34">
            <v>1933105717</v>
          </cell>
          <cell r="C34">
            <v>1661085985742</v>
          </cell>
          <cell r="D34">
            <v>434191515475</v>
          </cell>
          <cell r="E34">
            <v>364508359854</v>
          </cell>
          <cell r="F34">
            <v>242278354786</v>
          </cell>
          <cell r="G34">
            <v>113347092087</v>
          </cell>
          <cell r="H34">
            <v>145048995532</v>
          </cell>
          <cell r="I34">
            <v>146882653012</v>
          </cell>
          <cell r="J34">
            <v>158121593161</v>
          </cell>
          <cell r="K34">
            <v>173151939203</v>
          </cell>
          <cell r="L34">
            <v>128849126627</v>
          </cell>
          <cell r="M34">
            <v>97543121601</v>
          </cell>
          <cell r="N34">
            <v>85993396170</v>
          </cell>
          <cell r="O34">
            <v>51021493743</v>
          </cell>
          <cell r="P34">
            <v>63847528977</v>
          </cell>
          <cell r="Q34">
            <v>87024386171</v>
          </cell>
          <cell r="R34">
            <v>68264001226</v>
          </cell>
          <cell r="S34">
            <v>64688816718</v>
          </cell>
          <cell r="T34">
            <v>59129957615</v>
          </cell>
        </row>
        <row r="36">
          <cell r="I36">
            <v>6000000000</v>
          </cell>
          <cell r="K36">
            <v>4000000000</v>
          </cell>
          <cell r="L36">
            <v>4000000000</v>
          </cell>
          <cell r="M36">
            <v>4000000000</v>
          </cell>
          <cell r="N36">
            <v>4000000000</v>
          </cell>
        </row>
        <row r="43">
          <cell r="B43">
            <v>723795167</v>
          </cell>
          <cell r="C43">
            <v>623197210608</v>
          </cell>
          <cell r="D43">
            <v>127937052759</v>
          </cell>
          <cell r="E43">
            <v>115324684816</v>
          </cell>
          <cell r="F43">
            <v>58582976011</v>
          </cell>
          <cell r="G43">
            <v>24775834612</v>
          </cell>
          <cell r="H43">
            <v>24558339699</v>
          </cell>
          <cell r="I43">
            <v>23146617926</v>
          </cell>
          <cell r="J43">
            <v>21190330757</v>
          </cell>
          <cell r="K43">
            <v>21906891273</v>
          </cell>
          <cell r="L43">
            <v>14109261712</v>
          </cell>
          <cell r="M43">
            <v>7716151479</v>
          </cell>
          <cell r="N43">
            <v>5736805229</v>
          </cell>
          <cell r="O43">
            <v>5581415386</v>
          </cell>
          <cell r="P43">
            <v>5496555361</v>
          </cell>
          <cell r="Q43">
            <v>4966664403</v>
          </cell>
          <cell r="R43">
            <v>4247647043</v>
          </cell>
          <cell r="S43">
            <v>3805834276</v>
          </cell>
          <cell r="T43">
            <v>3404088359</v>
          </cell>
        </row>
        <row r="46">
          <cell r="B46">
            <v>724453605</v>
          </cell>
          <cell r="C46">
            <v>623309537353</v>
          </cell>
          <cell r="D46">
            <v>128049246592</v>
          </cell>
          <cell r="E46">
            <v>115437316705</v>
          </cell>
          <cell r="F46">
            <v>58728831517</v>
          </cell>
          <cell r="G46">
            <v>24938308194</v>
          </cell>
          <cell r="H46">
            <v>24727625669</v>
          </cell>
          <cell r="I46">
            <v>23315903896</v>
          </cell>
          <cell r="J46">
            <v>21360318802</v>
          </cell>
          <cell r="K46">
            <v>22071638085</v>
          </cell>
          <cell r="L46">
            <v>14273162040</v>
          </cell>
          <cell r="M46">
            <v>7877080421</v>
          </cell>
          <cell r="N46">
            <v>5892163982</v>
          </cell>
          <cell r="O46">
            <v>5732720636</v>
          </cell>
          <cell r="P46">
            <v>5646207704</v>
          </cell>
          <cell r="Q46">
            <v>5116253131</v>
          </cell>
          <cell r="R46">
            <v>4395425533</v>
          </cell>
          <cell r="S46">
            <v>3949834276</v>
          </cell>
          <cell r="T46">
            <v>3404088359</v>
          </cell>
        </row>
      </sheetData>
      <sheetData sheetId="6"/>
      <sheetData sheetId="7">
        <row r="14">
          <cell r="B14">
            <v>124319718</v>
          </cell>
          <cell r="C14">
            <v>64135995386</v>
          </cell>
          <cell r="D14">
            <v>20386668211</v>
          </cell>
          <cell r="E14">
            <v>11681754118</v>
          </cell>
          <cell r="F14">
            <v>6416845164</v>
          </cell>
          <cell r="G14">
            <v>4272906850</v>
          </cell>
          <cell r="H14">
            <v>2884596632</v>
          </cell>
          <cell r="I14">
            <v>2884596632</v>
          </cell>
          <cell r="J14">
            <v>2426964212</v>
          </cell>
          <cell r="K14">
            <v>2894560379</v>
          </cell>
          <cell r="L14">
            <v>2470415937</v>
          </cell>
          <cell r="M14">
            <v>1583807987</v>
          </cell>
          <cell r="N14">
            <v>1775428939</v>
          </cell>
          <cell r="O14">
            <v>1518923250</v>
          </cell>
          <cell r="P14">
            <v>2046552161</v>
          </cell>
          <cell r="Q14">
            <v>1814520468</v>
          </cell>
          <cell r="R14">
            <v>1594260669</v>
          </cell>
          <cell r="S14">
            <v>1587521981</v>
          </cell>
          <cell r="T14">
            <v>954724320</v>
          </cell>
        </row>
        <row r="24">
          <cell r="B24">
            <v>185281288</v>
          </cell>
          <cell r="C24">
            <v>559759248070</v>
          </cell>
          <cell r="D24">
            <v>48009581582</v>
          </cell>
          <cell r="E24">
            <v>76741721317</v>
          </cell>
          <cell r="F24">
            <v>42863612996</v>
          </cell>
          <cell r="G24">
            <v>5298061263</v>
          </cell>
          <cell r="H24">
            <v>3280620354</v>
          </cell>
          <cell r="I24">
            <v>3344053076</v>
          </cell>
          <cell r="J24">
            <v>-69866132</v>
          </cell>
          <cell r="K24">
            <v>10060943326</v>
          </cell>
          <cell r="L24">
            <v>8034790566</v>
          </cell>
          <cell r="M24">
            <v>3891718400</v>
          </cell>
          <cell r="N24">
            <v>4559753831</v>
          </cell>
          <cell r="O24">
            <v>2516014654</v>
          </cell>
          <cell r="P24">
            <v>2586382723</v>
          </cell>
          <cell r="Q24">
            <v>2003721634</v>
          </cell>
          <cell r="R24">
            <v>1692575840</v>
          </cell>
          <cell r="S24">
            <v>1631228062</v>
          </cell>
          <cell r="T24">
            <v>803650410</v>
          </cell>
        </row>
        <row r="44">
          <cell r="B44">
            <v>99219830</v>
          </cell>
          <cell r="C44">
            <v>493365980679</v>
          </cell>
          <cell r="D44">
            <v>12218857022</v>
          </cell>
          <cell r="E44">
            <v>55869929587</v>
          </cell>
          <cell r="F44">
            <v>33807092315</v>
          </cell>
          <cell r="G44">
            <v>221643625</v>
          </cell>
          <cell r="H44">
            <v>3089107466</v>
          </cell>
          <cell r="I44">
            <v>1932498344</v>
          </cell>
          <cell r="J44">
            <v>-755783033</v>
          </cell>
          <cell r="K44">
            <v>7801971045</v>
          </cell>
          <cell r="L44">
            <v>6401012869</v>
          </cell>
          <cell r="M44">
            <v>1987166439</v>
          </cell>
          <cell r="N44">
            <v>172681080</v>
          </cell>
          <cell r="O44">
            <v>60673656</v>
          </cell>
          <cell r="P44">
            <v>570491247</v>
          </cell>
          <cell r="Q44">
            <v>712548262</v>
          </cell>
          <cell r="R44">
            <v>635976310</v>
          </cell>
          <cell r="S44">
            <v>646947568</v>
          </cell>
          <cell r="T44">
            <v>233497546</v>
          </cell>
        </row>
        <row r="46">
          <cell r="B46">
            <v>1142.06</v>
          </cell>
          <cell r="C46">
            <v>5710.25</v>
          </cell>
          <cell r="D46">
            <v>141.43</v>
          </cell>
          <cell r="E46">
            <v>647.0272361574074</v>
          </cell>
          <cell r="F46">
            <v>391.48</v>
          </cell>
          <cell r="G46">
            <v>2.64</v>
          </cell>
          <cell r="H46">
            <v>42.91</v>
          </cell>
          <cell r="I46">
            <v>32.22</v>
          </cell>
          <cell r="J46">
            <v>-19.03</v>
          </cell>
          <cell r="K46">
            <v>195.03</v>
          </cell>
          <cell r="L46">
            <v>159.94999999999999</v>
          </cell>
          <cell r="M46">
            <v>49.539906250000001</v>
          </cell>
          <cell r="N46">
            <v>4.2156894249999999</v>
          </cell>
          <cell r="O46">
            <v>1.4755187249999999</v>
          </cell>
          <cell r="P46">
            <v>14.260690800000001</v>
          </cell>
          <cell r="Q46">
            <v>19.742722888888888</v>
          </cell>
          <cell r="R46">
            <v>21.073260666666666</v>
          </cell>
          <cell r="S46">
            <v>21.564918933333335</v>
          </cell>
          <cell r="T46">
            <v>7.783251533333333</v>
          </cell>
        </row>
      </sheetData>
      <sheetData sheetId="8">
        <row r="31">
          <cell r="B31">
            <v>86400000</v>
          </cell>
          <cell r="C31">
            <v>86400000</v>
          </cell>
          <cell r="D31">
            <v>86400000</v>
          </cell>
          <cell r="E31">
            <v>86400000</v>
          </cell>
          <cell r="F31">
            <v>86400000</v>
          </cell>
          <cell r="G31">
            <v>72000000</v>
          </cell>
          <cell r="H31">
            <v>60000000</v>
          </cell>
          <cell r="I31">
            <v>60000000</v>
          </cell>
          <cell r="J31">
            <v>40000000</v>
          </cell>
          <cell r="K31">
            <v>40000000</v>
          </cell>
          <cell r="L31">
            <v>40000000</v>
          </cell>
          <cell r="M31">
            <v>40000000</v>
          </cell>
          <cell r="N31">
            <v>40000000</v>
          </cell>
          <cell r="O31">
            <v>40000000</v>
          </cell>
          <cell r="P31">
            <v>40000000</v>
          </cell>
          <cell r="Q31">
            <v>36000000</v>
          </cell>
          <cell r="R31">
            <v>30000000</v>
          </cell>
          <cell r="S31">
            <v>30000000</v>
          </cell>
          <cell r="T31">
            <v>30000000</v>
          </cell>
        </row>
        <row r="34">
          <cell r="K34">
            <v>100</v>
          </cell>
          <cell r="L34">
            <v>100</v>
          </cell>
          <cell r="M34">
            <v>100</v>
          </cell>
          <cell r="N34">
            <v>100</v>
          </cell>
          <cell r="O34">
            <v>100</v>
          </cell>
          <cell r="P34">
            <v>100</v>
          </cell>
          <cell r="Q34">
            <v>100</v>
          </cell>
          <cell r="R34">
            <v>100</v>
          </cell>
          <cell r="S34">
            <v>100</v>
          </cell>
          <cell r="T34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حركة الأسعار"/>
      <sheetName val="تقرير الملكية"/>
      <sheetName val="قيم التداول"/>
      <sheetName val="بيانات التداول"/>
      <sheetName val="معلومات عامة"/>
      <sheetName val="نسب مالية"/>
      <sheetName val=" التدفقات النقدية "/>
      <sheetName val="قائمة الدخل "/>
      <sheetName val="قائمة المركز المال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D33">
            <v>4000000000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قائمة المركز المالي"/>
    </sheetNames>
    <sheetDataSet>
      <sheetData sheetId="0" refreshError="1">
        <row r="11">
          <cell r="C11">
            <v>13777919158</v>
          </cell>
        </row>
        <row r="33">
          <cell r="C33">
            <v>4000000000</v>
          </cell>
          <cell r="D33">
            <v>4000000000</v>
          </cell>
          <cell r="E33">
            <v>3600000000</v>
          </cell>
          <cell r="F33">
            <v>3000000000</v>
          </cell>
          <cell r="G33">
            <v>3000000000</v>
          </cell>
          <cell r="H33">
            <v>3000000000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_Market_Summary_AR"/>
    </sheetNames>
    <sheetDataSet>
      <sheetData sheetId="0" refreshError="1">
        <row r="8">
          <cell r="C8">
            <v>200976</v>
          </cell>
        </row>
        <row r="13">
          <cell r="C13">
            <v>956919</v>
          </cell>
          <cell r="H13">
            <v>1575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_Market_Summary_AR"/>
    </sheetNames>
    <sheetDataSet>
      <sheetData sheetId="0" refreshError="1">
        <row r="8">
          <cell r="C8">
            <v>87030</v>
          </cell>
        </row>
        <row r="12">
          <cell r="C12">
            <v>271269</v>
          </cell>
          <cell r="H12">
            <v>1118.8399999999999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rightToLeft="1" tabSelected="1" topLeftCell="M1" workbookViewId="0">
      <selection activeCell="B23" sqref="B23"/>
    </sheetView>
  </sheetViews>
  <sheetFormatPr defaultRowHeight="14.25" x14ac:dyDescent="0.2"/>
  <cols>
    <col min="1" max="1" width="40.625" customWidth="1"/>
    <col min="2" max="20" width="20.625" customWidth="1"/>
    <col min="21" max="21" width="30.625" bestFit="1" customWidth="1"/>
    <col min="22" max="22" width="43.75" bestFit="1" customWidth="1"/>
  </cols>
  <sheetData>
    <row r="1" spans="1:23" ht="16.5" x14ac:dyDescent="0.25">
      <c r="A1" s="1" t="s">
        <v>0</v>
      </c>
      <c r="B1" s="2"/>
      <c r="C1" s="2"/>
      <c r="D1" s="2"/>
      <c r="E1" s="2"/>
      <c r="F1" s="3"/>
      <c r="G1" s="4"/>
      <c r="H1" s="4"/>
      <c r="I1" s="4"/>
      <c r="J1" s="5"/>
      <c r="K1" s="5"/>
      <c r="L1" s="4"/>
      <c r="M1" s="4"/>
      <c r="N1" s="4"/>
      <c r="O1" s="4"/>
      <c r="P1" s="4"/>
      <c r="Q1" s="4"/>
      <c r="R1" s="6"/>
      <c r="S1" s="6"/>
      <c r="T1" s="6"/>
      <c r="U1" s="6"/>
      <c r="V1" s="6"/>
      <c r="W1" s="6"/>
    </row>
    <row r="2" spans="1:23" ht="18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  <c r="L2" s="7"/>
      <c r="M2" s="7"/>
      <c r="N2" s="7"/>
      <c r="O2" s="7"/>
      <c r="P2" s="7"/>
      <c r="Q2" s="7"/>
      <c r="R2" s="7"/>
      <c r="S2" s="7"/>
      <c r="T2" s="7"/>
      <c r="U2" s="7"/>
      <c r="V2" s="9" t="s">
        <v>2</v>
      </c>
      <c r="W2" s="6"/>
    </row>
    <row r="3" spans="1:23" ht="18" x14ac:dyDescent="0.25">
      <c r="A3" s="4"/>
      <c r="B3" s="10"/>
      <c r="C3" s="10"/>
      <c r="D3" s="53" t="s">
        <v>3</v>
      </c>
      <c r="E3" s="53"/>
      <c r="F3" s="53"/>
      <c r="G3" s="53"/>
      <c r="H3" s="53"/>
      <c r="I3" s="4"/>
      <c r="J3" s="5"/>
      <c r="K3" s="5"/>
      <c r="L3" s="4"/>
      <c r="M3" s="4"/>
      <c r="N3" s="4"/>
      <c r="O3" s="4"/>
      <c r="P3" s="4"/>
      <c r="Q3" s="4"/>
      <c r="R3" s="6"/>
      <c r="S3" s="6"/>
      <c r="T3" s="6"/>
      <c r="U3" s="6"/>
      <c r="V3" s="11"/>
      <c r="W3" s="6"/>
    </row>
    <row r="4" spans="1:23" ht="20.100000000000001" customHeight="1" x14ac:dyDescent="0.25">
      <c r="A4" s="12" t="s">
        <v>4</v>
      </c>
      <c r="B4" s="13">
        <v>2024</v>
      </c>
      <c r="C4" s="13">
        <v>2023</v>
      </c>
      <c r="D4" s="13">
        <v>2022</v>
      </c>
      <c r="E4" s="13">
        <v>2021</v>
      </c>
      <c r="F4" s="13">
        <v>2020</v>
      </c>
      <c r="G4" s="13">
        <v>2019</v>
      </c>
      <c r="H4" s="13">
        <v>2018</v>
      </c>
      <c r="I4" s="13">
        <v>2018</v>
      </c>
      <c r="J4" s="13">
        <v>2017</v>
      </c>
      <c r="K4" s="13">
        <v>2016</v>
      </c>
      <c r="L4" s="13">
        <v>2015</v>
      </c>
      <c r="M4" s="13">
        <v>2014</v>
      </c>
      <c r="N4" s="13">
        <v>2013</v>
      </c>
      <c r="O4" s="13">
        <v>2012</v>
      </c>
      <c r="P4" s="13">
        <v>2011</v>
      </c>
      <c r="Q4" s="13">
        <v>2010</v>
      </c>
      <c r="R4" s="13">
        <v>2009</v>
      </c>
      <c r="S4" s="13">
        <v>2008</v>
      </c>
      <c r="T4" s="13">
        <v>2007</v>
      </c>
      <c r="U4" s="14" t="s">
        <v>5</v>
      </c>
      <c r="V4" s="15" t="s">
        <v>2</v>
      </c>
      <c r="W4" s="6"/>
    </row>
    <row r="5" spans="1:23" ht="20.100000000000001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7"/>
      <c r="S5" s="18"/>
      <c r="T5" s="18"/>
      <c r="U5" s="19"/>
      <c r="V5" s="20"/>
      <c r="W5" s="6"/>
    </row>
    <row r="6" spans="1:23" ht="20.100000000000001" customHeight="1" x14ac:dyDescent="0.25">
      <c r="A6" s="21" t="s">
        <v>6</v>
      </c>
      <c r="B6" s="22">
        <f>B32/B31</f>
        <v>1.3908831018518518E-2</v>
      </c>
      <c r="C6" s="22">
        <f>C32/C31</f>
        <v>3.9331041666666663E-2</v>
      </c>
      <c r="D6" s="22">
        <f>D32/D31</f>
        <v>6.7824074074074071E-3</v>
      </c>
      <c r="E6" s="22">
        <f>E32/E31</f>
        <v>3.9743888888888891E-2</v>
      </c>
      <c r="F6" s="22">
        <f>F32/F31</f>
        <v>9.2117476851851857E-3</v>
      </c>
      <c r="G6" s="22">
        <f t="shared" ref="G6:R6" si="0">G32/G31</f>
        <v>1.1777416666666667E-2</v>
      </c>
      <c r="H6" s="22">
        <f t="shared" si="0"/>
        <v>2.6021E-3</v>
      </c>
      <c r="I6" s="22">
        <f t="shared" si="0"/>
        <v>2.6021E-3</v>
      </c>
      <c r="J6" s="22">
        <f t="shared" si="0"/>
        <v>4.5389949999999998E-2</v>
      </c>
      <c r="K6" s="22">
        <f t="shared" si="0"/>
        <v>9.2522500000000001E-4</v>
      </c>
      <c r="L6" s="22">
        <f t="shared" si="0"/>
        <v>6.0633750000000002E-3</v>
      </c>
      <c r="M6" s="22">
        <f t="shared" si="0"/>
        <v>1.5983424999999999E-2</v>
      </c>
      <c r="N6" s="22">
        <f t="shared" si="0"/>
        <v>1.0196725E-2</v>
      </c>
      <c r="O6" s="22">
        <f t="shared" si="0"/>
        <v>5.62675E-4</v>
      </c>
      <c r="P6" s="22">
        <f t="shared" si="0"/>
        <v>3.874125E-3</v>
      </c>
      <c r="Q6" s="22">
        <f t="shared" si="0"/>
        <v>2.6581083333333335E-2</v>
      </c>
      <c r="R6" s="22">
        <f t="shared" si="0"/>
        <v>9.0422999999999996E-3</v>
      </c>
      <c r="S6" s="22" t="s">
        <v>7</v>
      </c>
      <c r="T6" s="22" t="s">
        <v>7</v>
      </c>
      <c r="U6" s="23" t="s">
        <v>8</v>
      </c>
      <c r="V6" s="24" t="s">
        <v>9</v>
      </c>
      <c r="W6" s="6"/>
    </row>
    <row r="7" spans="1:23" ht="20.100000000000001" customHeight="1" x14ac:dyDescent="0.25">
      <c r="A7" s="23" t="s">
        <v>10</v>
      </c>
      <c r="B7" s="25">
        <f>'[1]قائمة الدخل '!B46</f>
        <v>1142.06</v>
      </c>
      <c r="C7" s="25">
        <f>'[1]قائمة الدخل '!C46</f>
        <v>5710.25</v>
      </c>
      <c r="D7" s="25">
        <f>'[1]قائمة الدخل '!D46</f>
        <v>141.43</v>
      </c>
      <c r="E7" s="25">
        <f>'[1]قائمة الدخل '!E46</f>
        <v>647.0272361574074</v>
      </c>
      <c r="F7" s="25">
        <f>'[1]قائمة الدخل '!F46</f>
        <v>391.48</v>
      </c>
      <c r="G7" s="25">
        <f>'[1]قائمة الدخل '!G46</f>
        <v>2.64</v>
      </c>
      <c r="H7" s="25">
        <f>'[1]قائمة الدخل '!H46</f>
        <v>42.91</v>
      </c>
      <c r="I7" s="25">
        <f>'[1]قائمة الدخل '!I46</f>
        <v>32.22</v>
      </c>
      <c r="J7" s="25">
        <f>'[1]قائمة الدخل '!J46</f>
        <v>-19.03</v>
      </c>
      <c r="K7" s="25">
        <f>'[1]قائمة الدخل '!K46</f>
        <v>195.03</v>
      </c>
      <c r="L7" s="25">
        <f>'[1]قائمة الدخل '!L46</f>
        <v>159.94999999999999</v>
      </c>
      <c r="M7" s="25">
        <f>'[1]قائمة الدخل '!M46</f>
        <v>49.539906250000001</v>
      </c>
      <c r="N7" s="25">
        <f>'[1]قائمة الدخل '!N46</f>
        <v>4.2156894249999999</v>
      </c>
      <c r="O7" s="25">
        <f>'[1]قائمة الدخل '!O46</f>
        <v>1.4755187249999999</v>
      </c>
      <c r="P7" s="25">
        <f>'[1]قائمة الدخل '!P46</f>
        <v>14.260690800000001</v>
      </c>
      <c r="Q7" s="25">
        <f>'[1]قائمة الدخل '!Q46</f>
        <v>19.742722888888888</v>
      </c>
      <c r="R7" s="25">
        <f>'[1]قائمة الدخل '!R46</f>
        <v>21.073260666666666</v>
      </c>
      <c r="S7" s="25">
        <f>'[1]قائمة الدخل '!S46</f>
        <v>21.564918933333335</v>
      </c>
      <c r="T7" s="25">
        <f>'[1]قائمة الدخل '!T46</f>
        <v>7.783251533333333</v>
      </c>
      <c r="U7" s="23" t="s">
        <v>11</v>
      </c>
      <c r="V7" s="26" t="s">
        <v>12</v>
      </c>
      <c r="W7" s="6"/>
    </row>
    <row r="8" spans="1:23" ht="20.100000000000001" customHeight="1" x14ac:dyDescent="0.25">
      <c r="A8" s="21" t="s">
        <v>13</v>
      </c>
      <c r="B8" s="21"/>
      <c r="C8" s="21"/>
      <c r="D8" s="21"/>
      <c r="E8" s="21"/>
      <c r="F8" s="21"/>
      <c r="G8" s="22" t="s">
        <v>7</v>
      </c>
      <c r="H8" s="22" t="s">
        <v>7</v>
      </c>
      <c r="I8" s="22" t="s">
        <v>7</v>
      </c>
      <c r="J8" s="22" t="s">
        <v>7</v>
      </c>
      <c r="K8" s="22" t="s">
        <v>7</v>
      </c>
      <c r="L8" s="22" t="s">
        <v>7</v>
      </c>
      <c r="M8" s="22" t="s">
        <v>7</v>
      </c>
      <c r="N8" s="22" t="s">
        <v>7</v>
      </c>
      <c r="O8" s="22" t="s">
        <v>7</v>
      </c>
      <c r="P8" s="22" t="s">
        <v>7</v>
      </c>
      <c r="Q8" s="22" t="s">
        <v>7</v>
      </c>
      <c r="R8" s="22" t="s">
        <v>7</v>
      </c>
      <c r="S8" s="27">
        <v>50</v>
      </c>
      <c r="T8" s="22" t="s">
        <v>7</v>
      </c>
      <c r="U8" s="23" t="s">
        <v>14</v>
      </c>
      <c r="V8" s="26" t="s">
        <v>15</v>
      </c>
      <c r="W8" s="6"/>
    </row>
    <row r="9" spans="1:23" ht="20.100000000000001" customHeight="1" x14ac:dyDescent="0.25">
      <c r="A9" s="21" t="s">
        <v>16</v>
      </c>
      <c r="B9" s="27">
        <f>'[1]قائمة المركز المالي'!B43/('[1]نسب مالية'!B31/1000)</f>
        <v>8377.2588773148145</v>
      </c>
      <c r="C9" s="27">
        <f>'[1]قائمة المركز المالي'!C43/'[1]نسب مالية'!C31</f>
        <v>7212.9306783333332</v>
      </c>
      <c r="D9" s="27">
        <f>'[1]قائمة المركز المالي'!D43/'[1]نسب مالية'!D31</f>
        <v>1480.7529254513888</v>
      </c>
      <c r="E9" s="27">
        <f>'[1]قائمة المركز المالي'!E43/'[1]نسب مالية'!E31</f>
        <v>1334.7764446296296</v>
      </c>
      <c r="F9" s="27">
        <f>'[1]قائمة المركز المالي'!F43/'[1]نسب مالية'!F31</f>
        <v>678.04370383101855</v>
      </c>
      <c r="G9" s="27">
        <f>'[1]قائمة المركز المالي'!G43/'[1]نسب مالية'!G31</f>
        <v>344.10881405555557</v>
      </c>
      <c r="H9" s="27">
        <f>'[1]قائمة المركز المالي'!H43/'[1]نسب مالية'!H31</f>
        <v>409.30566164999999</v>
      </c>
      <c r="I9" s="27">
        <f>'[1]قائمة المركز المالي'!I43/'[1]نسب مالية'!I31</f>
        <v>385.77696543333332</v>
      </c>
      <c r="J9" s="27">
        <f>'[1]قائمة المركز المالي'!J43/'[1]نسب مالية'!J31</f>
        <v>529.75826892500004</v>
      </c>
      <c r="K9" s="27">
        <f>'[1]قائمة المركز المالي'!K43/'[1]نسب مالية'!K31</f>
        <v>547.67228182500003</v>
      </c>
      <c r="L9" s="27">
        <f>'[1]قائمة المركز المالي'!L43/'[1]نسب مالية'!L31</f>
        <v>352.7315428</v>
      </c>
      <c r="M9" s="27">
        <f>'[1]قائمة المركز المالي'!M43/'[1]نسب مالية'!M31</f>
        <v>192.903786975</v>
      </c>
      <c r="N9" s="27">
        <f>'[1]قائمة المركز المالي'!N43/'[1]نسب مالية'!N31</f>
        <v>143.42013072500001</v>
      </c>
      <c r="O9" s="27">
        <f>'[1]قائمة المركز المالي'!O43/'[1]نسب مالية'!O31</f>
        <v>139.53538465</v>
      </c>
      <c r="P9" s="27">
        <f>'[1]قائمة المركز المالي'!P43/'[1]نسب مالية'!P31</f>
        <v>137.41388402499999</v>
      </c>
      <c r="Q9" s="27">
        <f>'[1]قائمة المركز المالي'!Q43/'[1]نسب مالية'!Q31</f>
        <v>137.96290008333332</v>
      </c>
      <c r="R9" s="27">
        <f>'[1]قائمة المركز المالي'!R43/'[1]نسب مالية'!R31</f>
        <v>141.58823476666666</v>
      </c>
      <c r="S9" s="27">
        <f>'[1]قائمة المركز المالي'!S43/'[1]نسب مالية'!S31</f>
        <v>126.86114253333334</v>
      </c>
      <c r="T9" s="27">
        <f>'[1]قائمة المركز المالي'!T43/'[1]نسب مالية'!T31</f>
        <v>113.46961196666666</v>
      </c>
      <c r="U9" s="23" t="s">
        <v>17</v>
      </c>
      <c r="V9" s="26" t="s">
        <v>18</v>
      </c>
      <c r="W9" s="6"/>
    </row>
    <row r="10" spans="1:23" ht="20.100000000000001" customHeight="1" x14ac:dyDescent="0.25">
      <c r="A10" s="23" t="s">
        <v>19</v>
      </c>
      <c r="B10" s="25">
        <f t="shared" ref="B10:R10" si="1">B33/B7</f>
        <v>3.7509675498660315</v>
      </c>
      <c r="C10" s="25">
        <f t="shared" si="1"/>
        <v>0.34456985245829869</v>
      </c>
      <c r="D10" s="25">
        <f t="shared" si="1"/>
        <v>7.4409248391430376</v>
      </c>
      <c r="E10" s="25">
        <f t="shared" si="1"/>
        <v>1.0524750148760857</v>
      </c>
      <c r="F10" s="25">
        <f t="shared" si="1"/>
        <v>1.5224787984060488</v>
      </c>
      <c r="G10" s="25">
        <f t="shared" si="1"/>
        <v>270.45454545454544</v>
      </c>
      <c r="H10" s="25">
        <f t="shared" si="1"/>
        <v>24.073642507573993</v>
      </c>
      <c r="I10" s="25">
        <f t="shared" si="1"/>
        <v>32.060831781502173</v>
      </c>
      <c r="J10" s="25">
        <f t="shared" si="1"/>
        <v>-40.567524960588543</v>
      </c>
      <c r="K10" s="25">
        <f t="shared" si="1"/>
        <v>1.36389273445111</v>
      </c>
      <c r="L10" s="25">
        <f t="shared" si="1"/>
        <v>1.4692091278524539</v>
      </c>
      <c r="M10" s="25">
        <f t="shared" si="1"/>
        <v>4.6225359984406511</v>
      </c>
      <c r="N10" s="25">
        <f t="shared" si="1"/>
        <v>51.118566448950403</v>
      </c>
      <c r="O10" s="25">
        <f t="shared" si="1"/>
        <v>96.576205767907155</v>
      </c>
      <c r="P10" s="25">
        <f t="shared" si="1"/>
        <v>12.271495291097679</v>
      </c>
      <c r="Q10" s="25">
        <f t="shared" si="1"/>
        <v>15.955245979635389</v>
      </c>
      <c r="R10" s="25">
        <f t="shared" si="1"/>
        <v>10.618575052979461</v>
      </c>
      <c r="S10" s="22" t="s">
        <v>7</v>
      </c>
      <c r="T10" s="22" t="s">
        <v>7</v>
      </c>
      <c r="U10" s="23" t="s">
        <v>20</v>
      </c>
      <c r="V10" s="26" t="s">
        <v>21</v>
      </c>
      <c r="W10" s="6"/>
    </row>
    <row r="11" spans="1:23" ht="20.100000000000001" customHeight="1" x14ac:dyDescent="0.25">
      <c r="A11" s="21" t="s">
        <v>22</v>
      </c>
      <c r="B11" s="21"/>
      <c r="C11" s="21"/>
      <c r="D11" s="21"/>
      <c r="E11" s="21"/>
      <c r="F11" s="21"/>
      <c r="G11" s="22" t="s">
        <v>7</v>
      </c>
      <c r="H11" s="22" t="s">
        <v>7</v>
      </c>
      <c r="I11" s="22" t="s">
        <v>7</v>
      </c>
      <c r="J11" s="22" t="s">
        <v>7</v>
      </c>
      <c r="K11" s="22" t="s">
        <v>7</v>
      </c>
      <c r="L11" s="22" t="s">
        <v>7</v>
      </c>
      <c r="M11" s="22" t="s">
        <v>7</v>
      </c>
      <c r="N11" s="22" t="s">
        <v>7</v>
      </c>
      <c r="O11" s="22" t="s">
        <v>7</v>
      </c>
      <c r="P11" s="22" t="s">
        <v>7</v>
      </c>
      <c r="Q11" s="22" t="s">
        <v>7</v>
      </c>
      <c r="R11" s="22" t="s">
        <v>7</v>
      </c>
      <c r="S11" s="22" t="s">
        <v>7</v>
      </c>
      <c r="T11" s="22" t="s">
        <v>7</v>
      </c>
      <c r="U11" s="23" t="s">
        <v>23</v>
      </c>
      <c r="V11" s="24" t="s">
        <v>24</v>
      </c>
      <c r="W11" s="6"/>
    </row>
    <row r="12" spans="1:23" ht="20.100000000000001" customHeight="1" x14ac:dyDescent="0.25">
      <c r="A12" s="21" t="s">
        <v>25</v>
      </c>
      <c r="B12" s="21"/>
      <c r="C12" s="21"/>
      <c r="D12" s="21"/>
      <c r="E12" s="21"/>
      <c r="F12" s="21"/>
      <c r="G12" s="22" t="s">
        <v>7</v>
      </c>
      <c r="H12" s="22" t="s">
        <v>7</v>
      </c>
      <c r="I12" s="22" t="s">
        <v>7</v>
      </c>
      <c r="J12" s="22" t="s">
        <v>7</v>
      </c>
      <c r="K12" s="22" t="s">
        <v>7</v>
      </c>
      <c r="L12" s="22" t="s">
        <v>7</v>
      </c>
      <c r="M12" s="22" t="s">
        <v>7</v>
      </c>
      <c r="N12" s="22" t="s">
        <v>7</v>
      </c>
      <c r="O12" s="22" t="s">
        <v>7</v>
      </c>
      <c r="P12" s="22" t="s">
        <v>7</v>
      </c>
      <c r="Q12" s="22" t="s">
        <v>7</v>
      </c>
      <c r="R12" s="22" t="s">
        <v>7</v>
      </c>
      <c r="S12" s="22">
        <f>S8/S7</f>
        <v>2.318580475751939</v>
      </c>
      <c r="T12" s="22" t="s">
        <v>7</v>
      </c>
      <c r="U12" s="23" t="s">
        <v>26</v>
      </c>
      <c r="V12" s="28" t="s">
        <v>27</v>
      </c>
      <c r="W12" s="6"/>
    </row>
    <row r="13" spans="1:23" ht="20.100000000000001" customHeight="1" x14ac:dyDescent="0.25">
      <c r="A13" s="21" t="s">
        <v>28</v>
      </c>
      <c r="B13" s="27">
        <f t="shared" ref="B13:R13" si="2">B33/B9</f>
        <v>0.51136416609977176</v>
      </c>
      <c r="C13" s="27">
        <f t="shared" si="2"/>
        <v>0.2727850977287698</v>
      </c>
      <c r="D13" s="27">
        <f t="shared" si="2"/>
        <v>0.71069925435345549</v>
      </c>
      <c r="E13" s="27">
        <f t="shared" si="2"/>
        <v>0.51018281206554905</v>
      </c>
      <c r="F13" s="27">
        <f t="shared" si="2"/>
        <v>0.87902888358438258</v>
      </c>
      <c r="G13" s="27">
        <f t="shared" si="2"/>
        <v>2.0749250552028182</v>
      </c>
      <c r="H13" s="27">
        <f t="shared" si="2"/>
        <v>2.5237862477537023</v>
      </c>
      <c r="I13" s="27">
        <f t="shared" si="2"/>
        <v>2.6777130118167052</v>
      </c>
      <c r="J13" s="27">
        <f t="shared" si="2"/>
        <v>1.4572684284221999</v>
      </c>
      <c r="K13" s="27">
        <f t="shared" si="2"/>
        <v>0.48569191618318208</v>
      </c>
      <c r="L13" s="27">
        <f t="shared" si="2"/>
        <v>0.66622904811562544</v>
      </c>
      <c r="M13" s="27">
        <f t="shared" si="2"/>
        <v>1.1871202924060686</v>
      </c>
      <c r="N13" s="27">
        <f t="shared" si="2"/>
        <v>1.5025784658724728</v>
      </c>
      <c r="O13" s="27">
        <f t="shared" si="2"/>
        <v>1.0212463337341724</v>
      </c>
      <c r="P13" s="27">
        <f t="shared" si="2"/>
        <v>1.273524878811823</v>
      </c>
      <c r="Q13" s="27">
        <f t="shared" si="2"/>
        <v>2.2832225171385314</v>
      </c>
      <c r="R13" s="27">
        <f t="shared" si="2"/>
        <v>1.580413798990878</v>
      </c>
      <c r="S13" s="22" t="s">
        <v>7</v>
      </c>
      <c r="T13" s="22" t="s">
        <v>7</v>
      </c>
      <c r="U13" s="23" t="s">
        <v>29</v>
      </c>
      <c r="V13" s="26" t="s">
        <v>30</v>
      </c>
      <c r="W13" s="6"/>
    </row>
    <row r="14" spans="1:23" ht="20.100000000000001" customHeight="1" x14ac:dyDescent="0.25">
      <c r="A14" s="23" t="s">
        <v>31</v>
      </c>
      <c r="B14" s="29">
        <f>'[1]قائمة الدخل '!B44/'[1]قائمة المركز المالي'!B22</f>
        <v>3.7334944578144021E-2</v>
      </c>
      <c r="C14" s="29">
        <f>'[1]قائمة الدخل '!C44/'[1]قائمة المركز المالي'!C22</f>
        <v>0.21597222358874438</v>
      </c>
      <c r="D14" s="29">
        <f>'[1]قائمة الدخل '!D44/'[1]قائمة المركز المالي'!D22</f>
        <v>2.1732428252051791E-2</v>
      </c>
      <c r="E14" s="29">
        <f>'[1]قائمة الدخل '!E44/'[1]قائمة المركز المالي'!E22</f>
        <v>0.11640886107686789</v>
      </c>
      <c r="F14" s="29">
        <f>'[1]قائمة الدخل '!F44/'[1]قائمة المركز المالي'!F22</f>
        <v>0.11231323986055632</v>
      </c>
      <c r="G14" s="29">
        <f>'[1]قائمة الدخل '!G44/'[1]قائمة المركز المالي'!G22</f>
        <v>1.6027984483511176E-3</v>
      </c>
      <c r="H14" s="29">
        <f>'[1]قائمة الدخل '!H44/'[1]قائمة المركز المالي'!H22</f>
        <v>1.819512865874966E-2</v>
      </c>
      <c r="I14" s="29">
        <f>'[1]قائمة الدخل '!I44/'[1]قائمة المركز المالي'!I22</f>
        <v>1.1354375613446608E-2</v>
      </c>
      <c r="J14" s="29">
        <f>'[1]قائمة الدخل '!J44/'[1]قائمة المركز المالي'!J22</f>
        <v>-4.2109147642454573E-3</v>
      </c>
      <c r="K14" s="29">
        <f>'[1]قائمة الدخل '!K44/'[1]قائمة المركز المالي'!K22</f>
        <v>3.9964286862187171E-2</v>
      </c>
      <c r="L14" s="29">
        <f>'[1]قائمة الدخل '!L44/'[1]قائمة المركز المالي'!L22</f>
        <v>4.4724081263772406E-2</v>
      </c>
      <c r="M14" s="29">
        <f>'[1]قائمة الدخل '!M44/'[1]قائمة المركز المالي'!M22</f>
        <v>1.8849958555242581E-2</v>
      </c>
      <c r="N14" s="29">
        <f>'[1]قائمة الدخل '!N44/'[1]قائمة المركز المالي'!N22</f>
        <v>1.8793059509496976E-3</v>
      </c>
      <c r="O14" s="29">
        <f>'[1]قائمة الدخل '!O44/'[1]قائمة المركز المالي'!O22</f>
        <v>1.0690599220495995E-3</v>
      </c>
      <c r="P14" s="29">
        <f>'[1]قائمة الدخل '!P44/'[1]قائمة المركز المالي'!P22</f>
        <v>8.2092469659352154E-3</v>
      </c>
      <c r="Q14" s="29">
        <f>'[1]قائمة الدخل '!Q44/'[1]قائمة المركز المالي'!Q22</f>
        <v>7.7332680497750076E-3</v>
      </c>
      <c r="R14" s="29">
        <f>'[1]قائمة الدخل '!R44/'[1]قائمة المركز المالي'!R22</f>
        <v>8.752839629597331E-3</v>
      </c>
      <c r="S14" s="29">
        <f>'[1]قائمة الدخل '!S44/'[1]قائمة المركز المالي'!S22</f>
        <v>9.4254120474563594E-3</v>
      </c>
      <c r="T14" s="29">
        <f>'[1]قائمة الدخل '!T44/'[1]قائمة المركز المالي'!T22</f>
        <v>3.733926733240355E-3</v>
      </c>
      <c r="U14" s="23" t="s">
        <v>32</v>
      </c>
      <c r="V14" s="24" t="s">
        <v>33</v>
      </c>
      <c r="W14" s="6"/>
    </row>
    <row r="15" spans="1:23" ht="20.100000000000001" customHeight="1" x14ac:dyDescent="0.25">
      <c r="A15" s="23" t="s">
        <v>34</v>
      </c>
      <c r="B15" s="29">
        <f>'[1]قائمة الدخل '!B44/'[1]قائمة المركز المالي'!B43</f>
        <v>0.13708274733478568</v>
      </c>
      <c r="C15" s="29">
        <f>'[1]قائمة الدخل '!C44/'[1]قائمة المركز المالي'!C43</f>
        <v>0.79166910936213142</v>
      </c>
      <c r="D15" s="29">
        <f>'[1]قائمة الدخل '!D44/'[1]قائمة المركز المالي'!D43</f>
        <v>9.5506788365815623E-2</v>
      </c>
      <c r="E15" s="29">
        <f>'[1]قائمة الدخل '!E44/'[1]قائمة المركز المالي'!E43</f>
        <v>0.48445768289885388</v>
      </c>
      <c r="F15" s="29">
        <f>'[1]قائمة الدخل '!F44/'[1]قائمة المركز المالي'!F43</f>
        <v>0.57708048680647628</v>
      </c>
      <c r="G15" s="29">
        <f>'[1]قائمة الدخل '!G44/'[1]قائمة المركز المالي'!G43</f>
        <v>8.9459599836305206E-3</v>
      </c>
      <c r="H15" s="29">
        <f>'[1]قائمة الدخل '!H44/'[1]قائمة المركز المالي'!H43</f>
        <v>0.12578649468415759</v>
      </c>
      <c r="I15" s="29">
        <f>'[1]قائمة الدخل '!I44/'[1]قائمة المركز المالي'!I43</f>
        <v>8.3489447580558818E-2</v>
      </c>
      <c r="J15" s="29">
        <f>'[1]قائمة الدخل '!J44/'[1]قائمة المركز المالي'!J43</f>
        <v>-3.5666410386271823E-2</v>
      </c>
      <c r="K15" s="29">
        <f>'[1]قائمة الدخل '!K44/'[1]قائمة المركز المالي'!K43</f>
        <v>0.35614231831313475</v>
      </c>
      <c r="L15" s="29">
        <f>'[1]قائمة الدخل '!L44/'[1]قائمة المركز المالي'!L43</f>
        <v>0.45367454369039772</v>
      </c>
      <c r="M15" s="29">
        <f>'[1]قائمة الدخل '!M44/'[1]قائمة المركز المالي'!M43</f>
        <v>0.25753336289576489</v>
      </c>
      <c r="N15" s="29">
        <f>'[1]قائمة الدخل '!N44/'[1]قائمة المركز المالي'!N43</f>
        <v>3.0100565228724101E-2</v>
      </c>
      <c r="O15" s="29">
        <f>'[1]قائمة الدخل '!O44/'[1]قائمة المركز المالي'!O43</f>
        <v>1.0870657674429537E-2</v>
      </c>
      <c r="P15" s="29">
        <f>'[1]قائمة الدخل '!P44/'[1]قائمة المركز المالي'!P43</f>
        <v>0.10379068517126867</v>
      </c>
      <c r="Q15" s="29">
        <f>'[1]قائمة الدخل '!Q44/'[1]قائمة المركز المالي'!Q43</f>
        <v>0.14346615840796523</v>
      </c>
      <c r="R15" s="29">
        <f>'[1]قائمة الدخل '!R44/'[1]قائمة المركز المالي'!R43</f>
        <v>0.14972437765234534</v>
      </c>
      <c r="S15" s="29">
        <f>'[1]قائمة الدخل '!S44/'[1]قائمة المركز المالي'!S43</f>
        <v>0.16998837077056164</v>
      </c>
      <c r="T15" s="29">
        <f>'[1]قائمة الدخل '!T44/'[1]قائمة المركز المالي'!T43</f>
        <v>6.8593268263046278E-2</v>
      </c>
      <c r="U15" s="23" t="s">
        <v>35</v>
      </c>
      <c r="V15" s="24" t="s">
        <v>36</v>
      </c>
      <c r="W15" s="6"/>
    </row>
    <row r="16" spans="1:23" ht="20.100000000000001" customHeight="1" x14ac:dyDescent="0.25">
      <c r="A16" s="21" t="s">
        <v>37</v>
      </c>
      <c r="B16" s="22">
        <f>'[1]قائمة الدخل '!B14/'[1]قائمة الدخل '!B24</f>
        <v>0.67097826953793627</v>
      </c>
      <c r="C16" s="22">
        <f>'[1]قائمة الدخل '!C14/'[1]قائمة الدخل '!C24</f>
        <v>0.11457782181738881</v>
      </c>
      <c r="D16" s="22">
        <f>'[1]قائمة الدخل '!D14/'[1]قائمة الدخل '!D24</f>
        <v>0.42463748983480987</v>
      </c>
      <c r="E16" s="22">
        <f>'[1]قائمة الدخل '!E14/'[1]قائمة الدخل '!E24</f>
        <v>0.15222168486090801</v>
      </c>
      <c r="F16" s="22">
        <f>'[1]قائمة الدخل '!F14/'[1]قائمة الدخل '!F24</f>
        <v>0.14970378639334056</v>
      </c>
      <c r="G16" s="22">
        <f>'[1]قائمة الدخل '!G14/'[1]قائمة الدخل '!G24</f>
        <v>0.80650385827748783</v>
      </c>
      <c r="H16" s="22">
        <f>'[1]قائمة الدخل '!H14/'[1]قائمة الدخل '!H24</f>
        <v>0.87928389168312771</v>
      </c>
      <c r="I16" s="22">
        <f>'[1]قائمة الدخل '!I14/'[1]قائمة الدخل '!I24</f>
        <v>0.86260491877432155</v>
      </c>
      <c r="J16" s="22">
        <f>'[1]قائمة الدخل '!J14/'[1]قائمة الدخل '!J24</f>
        <v>-34.737349020552621</v>
      </c>
      <c r="K16" s="22">
        <f>'[1]قائمة الدخل '!K14/'[1]قائمة الدخل '!K24</f>
        <v>0.28770268206558031</v>
      </c>
      <c r="L16" s="22">
        <f>'[1]قائمة الدخل '!L14/'[1]قائمة الدخل '!L24</f>
        <v>0.30746488246424319</v>
      </c>
      <c r="M16" s="22">
        <f>'[1]قائمة الدخل '!M14/'[1]قائمة الدخل '!M24</f>
        <v>0.40696880509134475</v>
      </c>
      <c r="N16" s="22">
        <f>'[1]قائمة الدخل '!N14/'[1]قائمة الدخل '!N24</f>
        <v>0.38936947142399364</v>
      </c>
      <c r="O16" s="22">
        <f>'[1]قائمة الدخل '!O14/'[1]قائمة الدخل '!O24</f>
        <v>0.60370206810409144</v>
      </c>
      <c r="P16" s="22">
        <f>'[1]قائمة الدخل '!P14/'[1]قائمة الدخل '!P24</f>
        <v>0.79127970613187548</v>
      </c>
      <c r="Q16" s="22">
        <f>'[1]قائمة الدخل '!Q14/'[1]قائمة الدخل '!Q24</f>
        <v>0.90557512441371379</v>
      </c>
      <c r="R16" s="22">
        <f>'[1]قائمة الدخل '!R14/'[1]قائمة الدخل '!R24</f>
        <v>0.94191387548105376</v>
      </c>
      <c r="S16" s="22">
        <f>'[1]قائمة الدخل '!S14/'[1]قائمة الدخل '!S24</f>
        <v>0.97320663982054523</v>
      </c>
      <c r="T16" s="22">
        <f>'[1]قائمة الدخل '!T14/'[1]قائمة الدخل '!T24</f>
        <v>1.1879846113685177</v>
      </c>
      <c r="U16" s="23" t="s">
        <v>38</v>
      </c>
      <c r="V16" s="30" t="s">
        <v>39</v>
      </c>
      <c r="W16" s="6"/>
    </row>
    <row r="17" spans="1:23" ht="20.100000000000001" customHeight="1" x14ac:dyDescent="0.25">
      <c r="A17" s="21" t="s">
        <v>40</v>
      </c>
      <c r="B17" s="22">
        <f>'[1]قائمة الدخل '!B44/'[1]قائمة الدخل '!B24</f>
        <v>0.53550917672808929</v>
      </c>
      <c r="C17" s="22">
        <f>'[1]قائمة الدخل '!C44/'[1]قائمة الدخل '!C24</f>
        <v>0.8813896016547863</v>
      </c>
      <c r="D17" s="22">
        <f>'[1]قائمة الدخل '!D44/'[1]قائمة الدخل '!D24</f>
        <v>0.25450871720534129</v>
      </c>
      <c r="E17" s="22">
        <f>'[1]قائمة الدخل '!E44/'[1]قائمة الدخل '!E24</f>
        <v>0.72802549419260376</v>
      </c>
      <c r="F17" s="22">
        <f>'[1]قائمة الدخل '!F44/'[1]قائمة الدخل '!F24</f>
        <v>0.78871308207627888</v>
      </c>
      <c r="G17" s="22">
        <f>'[1]قائمة الدخل '!G44/'[1]قائمة الدخل '!G24</f>
        <v>4.1834855053090765E-2</v>
      </c>
      <c r="H17" s="22">
        <f>'[1]قائمة الدخل '!H44/'[1]قائمة الدخل '!H24</f>
        <v>0.94162296537406653</v>
      </c>
      <c r="I17" s="22">
        <f>'[1]قائمة الدخل '!I44/'[1]قائمة الدخل '!I24</f>
        <v>0.57789105019575948</v>
      </c>
      <c r="J17" s="22">
        <f>'[1]قائمة الدخل '!J44/'[1]قائمة الدخل '!J24</f>
        <v>10.817588026770968</v>
      </c>
      <c r="K17" s="22">
        <f>'[1]قائمة الدخل '!K44/'[1]قائمة الدخل '!K24</f>
        <v>0.77547112553926734</v>
      </c>
      <c r="L17" s="22">
        <f>'[1]قائمة الدخل '!L44/'[1]قائمة الدخل '!L24</f>
        <v>0.79666206809254125</v>
      </c>
      <c r="M17" s="22">
        <f>'[1]قائمة الدخل '!M44/'[1]قائمة الدخل '!M24</f>
        <v>0.5106141387311065</v>
      </c>
      <c r="N17" s="22">
        <f>'[1]قائمة الدخل '!N44/'[1]قائمة الدخل '!N24</f>
        <v>3.7870702323008806E-2</v>
      </c>
      <c r="O17" s="22">
        <f>'[1]قائمة الدخل '!O44/'[1]قائمة الدخل '!O24</f>
        <v>2.4114985142689872E-2</v>
      </c>
      <c r="P17" s="22">
        <f>'[1]قائمة الدخل '!P44/'[1]قائمة الدخل '!P24</f>
        <v>0.22057495278126321</v>
      </c>
      <c r="Q17" s="22">
        <f>'[1]قائمة الدخل '!Q44/'[1]قائمة الدخل '!Q24</f>
        <v>0.35561240139806766</v>
      </c>
      <c r="R17" s="22">
        <f>'[1]قائمة الدخل '!R44/'[1]قائمة الدخل '!R24</f>
        <v>0.3757446461010574</v>
      </c>
      <c r="S17" s="22">
        <f>'[1]قائمة الدخل '!S44/'[1]قائمة الدخل '!S24</f>
        <v>0.39660154399673392</v>
      </c>
      <c r="T17" s="22">
        <f>'[1]قائمة الدخل '!T44/'[1]قائمة الدخل '!T24</f>
        <v>0.29054616670947758</v>
      </c>
      <c r="U17" s="21" t="s">
        <v>41</v>
      </c>
      <c r="V17" s="24" t="s">
        <v>42</v>
      </c>
      <c r="W17" s="6"/>
    </row>
    <row r="18" spans="1:23" ht="20.100000000000001" customHeight="1" x14ac:dyDescent="0.25">
      <c r="A18" s="21" t="s">
        <v>43</v>
      </c>
      <c r="B18" s="22">
        <f>'[1]قائمة الدخل '!B24/'[1]قائمة المركز المالي'!B22</f>
        <v>6.971858970981043E-2</v>
      </c>
      <c r="C18" s="22">
        <f>'[1]قائمة الدخل '!C24/'[1]قائمة المركز المالي'!C22</f>
        <v>0.2450360466963328</v>
      </c>
      <c r="D18" s="22">
        <f>'[1]قائمة الدخل '!D24/'[1]قائمة المركز المالي'!D22</f>
        <v>8.5389720598519833E-2</v>
      </c>
      <c r="E18" s="22">
        <f>'[1]قائمة الدخل '!E24/'[1]قائمة المركز المالي'!E22</f>
        <v>0.15989668219787806</v>
      </c>
      <c r="F18" s="22">
        <f>'[1]قائمة الدخل '!F24/'[1]قائمة المركز المالي'!F22</f>
        <v>0.14240063010606202</v>
      </c>
      <c r="G18" s="22">
        <f>'[1]قائمة الدخل '!G24/'[1]قائمة المركز المالي'!G22</f>
        <v>3.8312513484678672E-2</v>
      </c>
      <c r="H18" s="22">
        <f>'[1]قائمة الدخل '!H24/'[1]قائمة المركز المالي'!H22</f>
        <v>1.9323157280389303E-2</v>
      </c>
      <c r="I18" s="22">
        <f>'[1]قائمة الدخل '!I24/'[1]قائمة المركز المالي'!I22</f>
        <v>1.96479519964885E-2</v>
      </c>
      <c r="J18" s="22">
        <f>'[1]قائمة الدخل '!J24/'[1]قائمة المركز المالي'!J22</f>
        <v>-3.8926558802428418E-4</v>
      </c>
      <c r="K18" s="22">
        <f>'[1]قائمة الدخل '!K24/'[1]قائمة المركز المالي'!K22</f>
        <v>5.1535493129284161E-2</v>
      </c>
      <c r="L18" s="22">
        <f>'[1]قائمة الدخل '!L24/'[1]قائمة المركز المالي'!L22</f>
        <v>5.6139338189975421E-2</v>
      </c>
      <c r="M18" s="22">
        <f>'[1]قائمة الدخل '!M24/'[1]قائمة المركز المالي'!M22</f>
        <v>3.6916248739381492E-2</v>
      </c>
      <c r="N18" s="22">
        <f>'[1]قائمة الدخل '!N24/'[1]قائمة المركز المالي'!N22</f>
        <v>4.9624269835838307E-2</v>
      </c>
      <c r="O18" s="22">
        <f>'[1]قائمة الدخل '!O24/'[1]قائمة المركز المالي'!O22</f>
        <v>4.4331767808435514E-2</v>
      </c>
      <c r="P18" s="22">
        <f>'[1]قائمة الدخل '!P24/'[1]قائمة المركز المالي'!P22</f>
        <v>3.7217493928587843E-2</v>
      </c>
      <c r="Q18" s="22">
        <f>'[1]قائمة الدخل '!Q24/'[1]قائمة المركز المالي'!Q22</f>
        <v>2.1746339608439285E-2</v>
      </c>
      <c r="R18" s="22">
        <f>'[1]قائمة الدخل '!R24/'[1]قائمة المركز المالي'!R22</f>
        <v>2.3294648960196319E-2</v>
      </c>
      <c r="S18" s="22">
        <f>'[1]قائمة الدخل '!S24/'[1]قائمة المركز المالي'!S22</f>
        <v>2.3765444663861365E-2</v>
      </c>
      <c r="T18" s="22">
        <f>'[1]قائمة الدخل '!T24/'[1]قائمة المركز المالي'!T22</f>
        <v>1.2851405941879029E-2</v>
      </c>
      <c r="U18" s="21" t="s">
        <v>44</v>
      </c>
      <c r="V18" s="24" t="s">
        <v>45</v>
      </c>
      <c r="W18" s="6"/>
    </row>
    <row r="19" spans="1:23" ht="20.100000000000001" customHeight="1" x14ac:dyDescent="0.25">
      <c r="A19" s="21" t="s">
        <v>46</v>
      </c>
      <c r="B19" s="22">
        <f>'[1]قائمة المركز المالي'!B46/'[1]قائمة المركز المالي'!B22</f>
        <v>0.27260110395383302</v>
      </c>
      <c r="C19" s="22">
        <f>'[1]قائمة المركز المالي'!C46/'[1]قائمة المركز المالي'!C22</f>
        <v>0.27285534884454365</v>
      </c>
      <c r="D19" s="22">
        <f>'[1]قائمة المركز المالي'!D46/'[1]قائمة المركز المالي'!D22</f>
        <v>0.22774806672010892</v>
      </c>
      <c r="E19" s="22">
        <f>'[1]قائمة المركز المالي'!E46/'[1]قائمة المركز المالي'!E22</f>
        <v>0.24052163055751419</v>
      </c>
      <c r="F19" s="22">
        <f>'[1]قائمة المركز المالي'!F46/'[1]قائمة المركز المالي'!F22</f>
        <v>0.19510773891584884</v>
      </c>
      <c r="G19" s="22">
        <f>'[1]قائمة المركز المالي'!G46/'[1]قائمة المركز المالي'!G22</f>
        <v>0.1803394150309767</v>
      </c>
      <c r="H19" s="22">
        <f>'[1]قائمة المركز المالي'!H46/'[1]قائمة المركز المالي'!H22</f>
        <v>0.1456480020280575</v>
      </c>
      <c r="I19" s="22">
        <f>'[1]قائمة المركز المالي'!I46/'[1]قائمة المركز المالي'!I22</f>
        <v>0.13699237126084035</v>
      </c>
      <c r="J19" s="22">
        <f>'[1]قائمة المركز المالي'!J46/'[1]قائمة المركز المالي'!J22</f>
        <v>0.11901098315914646</v>
      </c>
      <c r="K19" s="22">
        <f>'[1]قائمة المركز المالي'!K46/'[1]قائمة المركز المالي'!K22</f>
        <v>0.11305826064461066</v>
      </c>
      <c r="L19" s="22">
        <f>'[1]قائمة المركز المالي'!L46/'[1]قائمة المركز المالي'!L22</f>
        <v>9.9727038834664702E-2</v>
      </c>
      <c r="M19" s="22">
        <f>'[1]قائمة المركز المالي'!M46/'[1]قائمة المركز المالي'!M22</f>
        <v>7.4720786622626115E-2</v>
      </c>
      <c r="N19" s="22">
        <f>'[1]قائمة المركز المالي'!N46/'[1]قائمة المركز المالي'!N22</f>
        <v>6.4125026524875034E-2</v>
      </c>
      <c r="O19" s="22">
        <f>'[1]قائمة المركز المالي'!O46/'[1]قائمة المركز المالي'!O22</f>
        <v>0.10100960252427002</v>
      </c>
      <c r="P19" s="22">
        <f>'[1]قائمة المركز المالي'!P46/'[1]قائمة المركز المالي'!P22</f>
        <v>8.1247720638739335E-2</v>
      </c>
      <c r="Q19" s="22">
        <f>'[1]قائمة المركز المالي'!Q46/'[1]قائمة المركز المالي'!Q22</f>
        <v>5.5526564279969638E-2</v>
      </c>
      <c r="R19" s="22">
        <f>'[1]قائمة المركز المالي'!R46/'[1]قائمة المركز المالي'!R22</f>
        <v>6.0493534411975775E-2</v>
      </c>
      <c r="S19" s="22">
        <f>'[1]قائمة المركز المالي'!S46/'[1]قائمة المركز المالي'!S22</f>
        <v>5.7545336611368895E-2</v>
      </c>
      <c r="T19" s="22">
        <f>'[1]قائمة المركز المالي'!T46/'[1]قائمة المركز المالي'!T22</f>
        <v>5.4435760648132853E-2</v>
      </c>
      <c r="U19" s="23" t="s">
        <v>47</v>
      </c>
      <c r="V19" s="24" t="s">
        <v>48</v>
      </c>
      <c r="W19" s="6"/>
    </row>
    <row r="20" spans="1:23" ht="20.100000000000001" customHeight="1" x14ac:dyDescent="0.25">
      <c r="A20" s="21" t="s">
        <v>49</v>
      </c>
      <c r="B20" s="22">
        <f>'[1]قائمة المركز المالي'!B43/('[1]قائمة المركز المالي'!B26+'[1]قائمة المركز المالي'!B27)</f>
        <v>0.39631268359428801</v>
      </c>
      <c r="C20" s="22">
        <f>'[1]قائمة المركز المالي'!C43/('[1]قائمة المركز المالي'!C26+'[1]قائمة المركز المالي'!C27)</f>
        <v>0.43261337162078922</v>
      </c>
      <c r="D20" s="22">
        <f>'[1]قائمة المركز المالي'!D43/('[1]قائمة المركز المالي'!D26+'[1]قائمة المركز المالي'!D27)</f>
        <v>0.31885409029592182</v>
      </c>
      <c r="E20" s="22">
        <f>'[1]قائمة المركز المالي'!E43/('[1]قائمة المركز المالي'!E26+'[1]قائمة المركز المالي'!E27)</f>
        <v>0.33937002159072244</v>
      </c>
      <c r="F20" s="22">
        <f>'[1]قائمة المركز المالي'!F43/('[1]قائمة المركز المالي'!F26+'[1]قائمة المركز المالي'!F27)</f>
        <v>0.25738525696518127</v>
      </c>
      <c r="G20" s="22">
        <f>'[1]قائمة المركز المالي'!G43/('[1]قائمة المركز المالي'!G26+'[1]قائمة المركز المالي'!G27)</f>
        <v>0.23317451752245702</v>
      </c>
      <c r="H20" s="22">
        <f>'[1]قائمة المركز المالي'!H43/('[1]قائمة المركز المالي'!H26+'[1]قائمة المركز المالي'!H27)</f>
        <v>0.17731606330035257</v>
      </c>
      <c r="I20" s="22">
        <f>'[1]قائمة المركز المالي'!I43/('[1]قائمة المركز المالي'!I26+'[1]قائمة المركز المالي'!I27)</f>
        <v>0.16712315326116345</v>
      </c>
      <c r="J20" s="22">
        <f>'[1]قائمة المركز المالي'!J43/('[1]قائمة المركز المالي'!J26+'[1]قائمة المركز المالي'!J27)</f>
        <v>0.14274262828027268</v>
      </c>
      <c r="K20" s="22">
        <f>'[1]قائمة المركز المالي'!K43/('[1]قائمة المركز المالي'!K26+'[1]قائمة المركز المالي'!K27)</f>
        <v>0.1340860081688881</v>
      </c>
      <c r="L20" s="22">
        <f>'[1]قائمة المركز المالي'!L43/('[1]قائمة المركز المالي'!L26+'[1]قائمة المركز المالي'!L27)</f>
        <v>0.11535576497358262</v>
      </c>
      <c r="M20" s="22">
        <f>'[1]قائمة المركز المالي'!M43/('[1]قائمة المركز المالي'!M26+'[1]قائمة المركز المالي'!M27)</f>
        <v>8.3321161957872841E-2</v>
      </c>
      <c r="N20" s="22">
        <f>'[1]قائمة المركز المالي'!N43/('[1]قائمة المركز المالي'!N26+'[1]قائمة المركز المالي'!N27)</f>
        <v>6.955535959153758E-2</v>
      </c>
      <c r="O20" s="22">
        <f>'[1]قائمة المركز المالي'!O43/('[1]قائمة المركز المالي'!O26+'[1]قائمة المركز المالي'!O27)</f>
        <v>0.11426807438278776</v>
      </c>
      <c r="P20" s="22">
        <f>'[1]قائمة المركز المالي'!P43/('[1]قائمة المركز المالي'!P26+'[1]قائمة المركز المالي'!P27)</f>
        <v>9.0942485040114901E-2</v>
      </c>
      <c r="Q20" s="22">
        <f>'[1]قائمة المركز المالي'!Q43/('[1]قائمة المركز المالي'!Q26+'[1]قائمة المركز المالي'!Q27)</f>
        <v>5.9208772365615399E-2</v>
      </c>
      <c r="R20" s="22">
        <f>'[1]قائمة المركز المالي'!R43/('[1]قائمة المركز المالي'!R26+'[1]قائمة المركز المالي'!R27)</f>
        <v>6.4208595733083532E-2</v>
      </c>
      <c r="S20" s="22">
        <f>'[1]قائمة المركز المالي'!S43/('[1]قائمة المركز المالي'!S26+'[1]قائمة المركز المالي'!S27)</f>
        <v>6.085953120012956E-2</v>
      </c>
      <c r="T20" s="22">
        <f>'[1]قائمة المركز المالي'!T43/('[1]قائمة المركز المالي'!T26+'[1]قائمة المركز المالي'!T27)</f>
        <v>5.9807638504700222E-2</v>
      </c>
      <c r="U20" s="21" t="s">
        <v>50</v>
      </c>
      <c r="V20" s="24" t="s">
        <v>51</v>
      </c>
      <c r="W20" s="6"/>
    </row>
    <row r="21" spans="1:23" ht="20.100000000000001" customHeight="1" x14ac:dyDescent="0.25">
      <c r="A21" s="21" t="s">
        <v>52</v>
      </c>
      <c r="B21" s="22">
        <f>'[1]قائمة المركز المالي'!B34/'[1]قائمة المركز المالي'!B22</f>
        <v>0.72739889604616703</v>
      </c>
      <c r="C21" s="22">
        <f>'[1]قائمة المركز المالي'!C34/'[1]قائمة المركز المالي'!C22</f>
        <v>0.72714465115545635</v>
      </c>
      <c r="D21" s="22">
        <f>'[1]قائمة المركز المالي'!D34/'[1]قائمة المركز المالي'!D22</f>
        <v>0.77225193327989106</v>
      </c>
      <c r="E21" s="22">
        <f>'[1]قائمة المركز المالي'!E34/'[1]قائمة المركز المالي'!E22</f>
        <v>0.75947836944248581</v>
      </c>
      <c r="F21" s="22">
        <f>'[1]قائمة المركز المالي'!F34/'[1]قائمة المركز المالي'!F22</f>
        <v>0.80489226108415113</v>
      </c>
      <c r="G21" s="22">
        <f>'[1]قائمة المركز المالي'!G34/'[1]قائمة المركز المالي'!G22</f>
        <v>0.81966058496902328</v>
      </c>
      <c r="H21" s="22">
        <f>'[1]قائمة المركز المالي'!H34/'[1]قائمة المركز المالي'!H22</f>
        <v>0.8543519979719425</v>
      </c>
      <c r="I21" s="22">
        <f>'[1]قائمة المركز المالي'!I34/'[1]قائمة المركز المالي'!I22</f>
        <v>0.8630076287391597</v>
      </c>
      <c r="J21" s="22">
        <f>'[1]قائمة المركز المالي'!J34/'[1]قائمة المركز المالي'!J22</f>
        <v>0.88098901684085351</v>
      </c>
      <c r="K21" s="22">
        <f>'[1]قائمة المركز المالي'!K34/'[1]قائمة المركز المالي'!K22</f>
        <v>0.88694173935538934</v>
      </c>
      <c r="L21" s="22">
        <f>'[1]قائمة المركز المالي'!L34/'[1]قائمة المركز المالي'!L22</f>
        <v>0.90027296116533528</v>
      </c>
      <c r="M21" s="22">
        <f>'[1]قائمة المركز المالي'!M34/'[1]قائمة المركز المالي'!M22</f>
        <v>0.92527921337737384</v>
      </c>
      <c r="N21" s="22">
        <f>'[1]قائمة المركز المالي'!N34/'[1]قائمة المركز المالي'!N22</f>
        <v>0.93587497347512494</v>
      </c>
      <c r="O21" s="22">
        <f>'[1]قائمة المركز المالي'!O34/'[1]قائمة المركز المالي'!O22</f>
        <v>0.89899039747572995</v>
      </c>
      <c r="P21" s="22">
        <f>'[1]قائمة المركز المالي'!P34/'[1]قائمة المركز المالي'!P22</f>
        <v>0.91875227936126069</v>
      </c>
      <c r="Q21" s="22">
        <f>'[1]قائمة المركز المالي'!Q34/'[1]قائمة المركز المالي'!Q22</f>
        <v>0.9444734357200304</v>
      </c>
      <c r="R21" s="22">
        <f>'[1]قائمة المركز المالي'!R34/'[1]قائمة المركز المالي'!R22</f>
        <v>0.9395064655880242</v>
      </c>
      <c r="S21" s="22">
        <f>'[1]قائمة المركز المالي'!S34/'[1]قائمة المركز المالي'!S22</f>
        <v>0.94245466338863115</v>
      </c>
      <c r="T21" s="22">
        <f>'[1]قائمة المركز المالي'!T34/'[1]قائمة المركز المالي'!T22</f>
        <v>0.94556423935186718</v>
      </c>
      <c r="U21" s="23" t="s">
        <v>53</v>
      </c>
      <c r="V21" s="24" t="s">
        <v>54</v>
      </c>
      <c r="W21" s="6"/>
    </row>
    <row r="22" spans="1:23" ht="20.100000000000001" customHeight="1" x14ac:dyDescent="0.25">
      <c r="A22" s="21" t="s">
        <v>55</v>
      </c>
      <c r="B22" s="22">
        <f>('[1]قائمة المركز المالي'!B26+'[1]قائمة المركز المالي'!B27)/'[1]قائمة المركز المالي'!B22</f>
        <v>0.68721833747273164</v>
      </c>
      <c r="C22" s="22">
        <f>('[1]قائمة المركز المالي'!C26+'[1]قائمة المركز المالي'!C27)/'[1]قائمة المركز المالي'!C22</f>
        <v>0.63060042851129894</v>
      </c>
      <c r="D22" s="22">
        <f>('[1]قائمة المركز المالي'!D26+'[1]قائمة المركز المالي'!D27)/'[1]قائمة المركز المالي'!D22</f>
        <v>0.71364466060571008</v>
      </c>
      <c r="E22" s="22">
        <f>('[1]قائمة المركز المالي'!E26+'[1]قائمة المركز المالي'!E27)/'[1]قائمة المركز المالي'!E22</f>
        <v>0.70803824422455386</v>
      </c>
      <c r="F22" s="22">
        <f>('[1]قائمة المركز المالي'!F26+'[1]قائمة المركز المالي'!F27)/'[1]قائمة المركز المالي'!F22</f>
        <v>0.75615512322647671</v>
      </c>
      <c r="G22" s="22">
        <f>('[1]قائمة المركز المالي'!G26+'[1]قائمة المركز المالي'!G27)/'[1]قائمة المركز المالي'!G22</f>
        <v>0.76837084086308316</v>
      </c>
      <c r="H22" s="22">
        <f>('[1]قائمة المركز المالي'!H26+'[1]قائمة المركز المالي'!H27)/'[1]قائمة المركز المالي'!H22</f>
        <v>0.81577996554088694</v>
      </c>
      <c r="I22" s="22">
        <f>('[1]قائمة المركز المالي'!I26+'[1]قائمة المركز المالي'!I27)/'[1]قائمة المركز المالي'!I22</f>
        <v>0.8137575823740133</v>
      </c>
      <c r="J22" s="22">
        <f>('[1]قائمة المركز المالي'!J26+'[1]قائمة المركز المالي'!J27)/'[1]قائمة المركز المالي'!J22</f>
        <v>0.82711016698776352</v>
      </c>
      <c r="K22" s="22">
        <f>('[1]قائمة المركز المالي'!K26+'[1]قائمة المركز المالي'!K27)/'[1]قائمة المركز المالي'!K22</f>
        <v>0.83688353684851058</v>
      </c>
      <c r="L22" s="22">
        <f>('[1]قائمة المركز المالي'!L26+'[1]قائمة المركز المالي'!L27)/'[1]قائمة المركز المالي'!L22</f>
        <v>0.8545898164092276</v>
      </c>
      <c r="M22" s="22">
        <f>('[1]قائمة المركز المالي'!M26+'[1]قائمة المركز المالي'!M27)/'[1]قائمة المركز المالي'!M22</f>
        <v>0.87845917458661193</v>
      </c>
      <c r="N22" s="22">
        <f>('[1]قائمة المركز المالي'!N26+'[1]قائمة المركز المالي'!N27)/'[1]قائمة المركز المالي'!N22</f>
        <v>0.89761941576632764</v>
      </c>
      <c r="O22" s="22">
        <f>('[1]قائمة المركز المالي'!O26+'[1]قائمة المركز المالي'!O27)/'[1]قائمة المركز المالي'!O22</f>
        <v>0.86063959010722257</v>
      </c>
      <c r="P22" s="22">
        <f>('[1]قائمة المركز المالي'!P26+'[1]قائمة المركز المالي'!P27)/'[1]قائمة المركز المالي'!P22</f>
        <v>0.86971733191495848</v>
      </c>
      <c r="Q22" s="22">
        <f>('[1]قائمة المركز المالي'!Q26+'[1]قائمة المركز المالي'!Q27)/'[1]قائمة المركز المالي'!Q22</f>
        <v>0.91039012447115963</v>
      </c>
      <c r="R22" s="22">
        <f>('[1]قائمة المركز المالي'!R26+'[1]قائمة المركز المالي'!R27)/'[1]قائمة المركز المالي'!R22</f>
        <v>0.91046505788467169</v>
      </c>
      <c r="S22" s="22">
        <f>('[1]قائمة المركز المالي'!S26+'[1]قائمة المركز المالي'!S27)/'[1]قائمة المركز المالي'!S22</f>
        <v>0.91107164627210446</v>
      </c>
      <c r="T22" s="22">
        <f>('[1]قائمة المركز المالي'!T26+'[1]قائمة المركز المالي'!T27)/'[1]قائمة المركز المالي'!T22</f>
        <v>0.91018073960326662</v>
      </c>
      <c r="U22" s="21" t="s">
        <v>56</v>
      </c>
      <c r="V22" s="24" t="s">
        <v>57</v>
      </c>
      <c r="W22" s="6"/>
    </row>
    <row r="23" spans="1:23" ht="20.100000000000001" customHeight="1" x14ac:dyDescent="0.25">
      <c r="A23" s="21" t="s">
        <v>58</v>
      </c>
      <c r="B23" s="22">
        <f>'[1]قائمة المركز المالي'!B10/'[1]قائمة المركز المالي'!B22</f>
        <v>2.917401706075632E-2</v>
      </c>
      <c r="C23" s="22">
        <f>'[1]قائمة المركز المالي'!C10/'[1]قائمة المركز المالي'!C22</f>
        <v>1.9156682628982773E-2</v>
      </c>
      <c r="D23" s="22">
        <f>'[1]قائمة المركز المالي'!D10/'[1]قائمة المركز المالي'!D22</f>
        <v>7.0390965735927569E-2</v>
      </c>
      <c r="E23" s="22">
        <f>'[1]قائمة المركز المالي'!E10/'[1]قائمة المركز المالي'!E22</f>
        <v>5.5071071448126292E-2</v>
      </c>
      <c r="F23" s="22">
        <f>'[1]قائمة المركز المالي'!F10/'[1]قائمة المركز المالي'!F22</f>
        <v>3.664975151089956E-2</v>
      </c>
      <c r="G23" s="22">
        <f>'[1]قائمة المركز المالي'!G10/'[1]قائمة المركز المالي'!G22</f>
        <v>0.10822696034135364</v>
      </c>
      <c r="H23" s="22">
        <f>'[1]قائمة المركز المالي'!H10/'[1]قائمة المركز المالي'!H22</f>
        <v>5.7237111083129288E-2</v>
      </c>
      <c r="I23" s="22">
        <f>'[1]قائمة المركز المالي'!I10/'[1]قائمة المركز المالي'!I22</f>
        <v>5.4736952646642002E-2</v>
      </c>
      <c r="J23" s="22">
        <f>'[1]قائمة المركز المالي'!J10/'[1]قائمة المركز المالي'!J22</f>
        <v>2.2012701072710156E-2</v>
      </c>
      <c r="K23" s="22">
        <f>'[1]قائمة المركز المالي'!K10/'[1]قائمة المركز المالي'!K22</f>
        <v>2.1259477541881483E-2</v>
      </c>
      <c r="L23" s="22">
        <f>'[1]قائمة المركز المالي'!L10/'[1]قائمة المركز المالي'!L22</f>
        <v>4.0927662955620503E-2</v>
      </c>
      <c r="M23" s="22">
        <f>'[1]قائمة المركز المالي'!M10/'[1]قائمة المركز المالي'!M22</f>
        <v>6.5857742224314175E-2</v>
      </c>
      <c r="N23" s="22">
        <f>'[1]قائمة المركز المالي'!N10/'[1]قائمة المركز المالي'!N22</f>
        <v>0.10462744743675315</v>
      </c>
      <c r="O23" s="22">
        <f>'[1]قائمة المركز المالي'!O10/'[1]قائمة المركز المالي'!O22</f>
        <v>0.24276468820433639</v>
      </c>
      <c r="P23" s="22">
        <f>'[1]قائمة المركز المالي'!P10/'[1]قائمة المركز المالي'!P22</f>
        <v>0.3055036144545753</v>
      </c>
      <c r="Q23" s="22">
        <f>'[1]قائمة المركز المالي'!Q10/'[1]قائمة المركز المالي'!Q22</f>
        <v>0.32942086021907119</v>
      </c>
      <c r="R23" s="22">
        <f>'[1]قائمة المركز المالي'!R10/'[1]قائمة المركز المالي'!R22</f>
        <v>0.26688046944435984</v>
      </c>
      <c r="S23" s="22">
        <f>'[1]قائمة المركز المالي'!S10/'[1]قائمة المركز المالي'!S22</f>
        <v>0.2642009018152936</v>
      </c>
      <c r="T23" s="22">
        <f>'[1]قائمة المركز المالي'!T10/'[1]قائمة المركز المالي'!T22</f>
        <v>0.21384289841984502</v>
      </c>
      <c r="U23" s="21" t="s">
        <v>59</v>
      </c>
      <c r="V23" s="24" t="s">
        <v>60</v>
      </c>
      <c r="W23" s="6"/>
    </row>
    <row r="24" spans="1:23" ht="20.100000000000001" customHeight="1" x14ac:dyDescent="0.25">
      <c r="A24" s="21" t="s">
        <v>61</v>
      </c>
      <c r="B24" s="22">
        <f>'[1]قائمة المركز المالي'!B10/('[1]قائمة المركز المالي'!B26+'[1]قائمة المركز المالي'!B27)</f>
        <v>4.2452326240368876E-2</v>
      </c>
      <c r="C24" s="22">
        <f>'[1]قائمة المركز المالي'!C10/('[1]قائمة المركز المالي'!C26+'[1]قائمة المركز المالي'!C27)</f>
        <v>3.0378480195783004E-2</v>
      </c>
      <c r="D24" s="22">
        <f>'[1]قائمة المركز المالي'!D10/('[1]قائمة المركز المالي'!D26+'[1]قائمة المركز المالي'!D27)</f>
        <v>9.8635875277456458E-2</v>
      </c>
      <c r="E24" s="22">
        <f>'[1]قائمة المركز المالي'!E10/('[1]قائمة المركز المالي'!E26+'[1]قائمة المركز المالي'!E27)</f>
        <v>7.7779797768467052E-2</v>
      </c>
      <c r="F24" s="22">
        <f>'[1]قائمة المركز المالي'!F10/('[1]قائمة المركز المالي'!F26+'[1]قائمة المركز المالي'!F27)</f>
        <v>4.8468562051814018E-2</v>
      </c>
      <c r="G24" s="22">
        <f>'[1]قائمة المركز المالي'!G10/('[1]قائمة المركز المالي'!G26+'[1]قائمة المركز المالي'!G27)</f>
        <v>0.14085250843171795</v>
      </c>
      <c r="H24" s="22">
        <f>'[1]قائمة المركز المالي'!H10/('[1]قائمة المركز المالي'!H26+'[1]قائمة المركز المالي'!H27)</f>
        <v>7.0162437790660059E-2</v>
      </c>
      <c r="I24" s="22">
        <f>'[1]قائمة المركز المالي'!I10/('[1]قائمة المركز المالي'!I26+'[1]قائمة المركز المالي'!I27)</f>
        <v>6.7264445618995417E-2</v>
      </c>
      <c r="J24" s="22">
        <f>'[1]قائمة المركز المالي'!J10/('[1]قائمة المركز المالي'!J26+'[1]قائمة المركز المالي'!J27)</f>
        <v>2.6613989225737347E-2</v>
      </c>
      <c r="K24" s="22">
        <f>'[1]قائمة المركز المالي'!K10/('[1]قائمة المركز المالي'!K26+'[1]قائمة المركز المالي'!K27)</f>
        <v>2.5403149429775188E-2</v>
      </c>
      <c r="L24" s="22">
        <f>'[1]قائمة المركز المالي'!L10/('[1]قائمة المركز المالي'!L26+'[1]قائمة المركز المالي'!L27)</f>
        <v>4.7891587484143322E-2</v>
      </c>
      <c r="M24" s="22">
        <f>'[1]قائمة المركز المالي'!M10/('[1]قائمة المركز المالي'!M26+'[1]قائمة المركز المالي'!M27)</f>
        <v>7.4969610574453519E-2</v>
      </c>
      <c r="N24" s="22">
        <f>'[1]قائمة المركز المالي'!N10/('[1]قائمة المركز المالي'!N26+'[1]قائمة المركز المالي'!N27)</f>
        <v>0.11656103421897264</v>
      </c>
      <c r="O24" s="22">
        <f>'[1]قائمة المركز المالي'!O10/('[1]قائمة المركز المالي'!O26+'[1]قائمة المركز المالي'!O27)</f>
        <v>0.2820747395249289</v>
      </c>
      <c r="P24" s="22">
        <f>'[1]قائمة المركز المالي'!P10/('[1]قائمة المركز المالي'!P26+'[1]قائمة المركز المالي'!P27)</f>
        <v>0.35126770876453872</v>
      </c>
      <c r="Q24" s="22">
        <f>'[1]قائمة المركز المالي'!Q10/('[1]قائمة المركز المالي'!Q26+'[1]قائمة المركز المالي'!Q27)</f>
        <v>0.36184581902228991</v>
      </c>
      <c r="R24" s="22">
        <f>'[1]قائمة المركز المالي'!R10/('[1]قائمة المركز المالي'!R26+'[1]قائمة المركز المالي'!R27)</f>
        <v>0.29312543862409873</v>
      </c>
      <c r="S24" s="22">
        <f>'[1]قائمة المركز المالي'!S10/('[1]قائمة المركز المالي'!S26+'[1]قائمة المركز المالي'!S27)</f>
        <v>0.28998916045334405</v>
      </c>
      <c r="T24" s="22">
        <f>'[1]قائمة المركز المالي'!T10/('[1]قائمة المركز المالي'!T26+'[1]قائمة المركز المالي'!T27)</f>
        <v>0.23494553237091761</v>
      </c>
      <c r="U24" s="21" t="s">
        <v>62</v>
      </c>
      <c r="V24" s="24" t="s">
        <v>63</v>
      </c>
      <c r="W24" s="6"/>
    </row>
    <row r="25" spans="1:23" ht="20.100000000000001" customHeight="1" x14ac:dyDescent="0.25">
      <c r="A25" s="21" t="s">
        <v>64</v>
      </c>
      <c r="B25" s="22">
        <f>'[1]قائمة المركز المالي'!B43/'[1]قائمة المركز المالي'!B10</f>
        <v>9.3354762551839929</v>
      </c>
      <c r="C25" s="22">
        <f>'[1]قائمة المركز المالي'!C43/'[1]قائمة المركز المالي'!C10</f>
        <v>14.24078389809779</v>
      </c>
      <c r="D25" s="22">
        <f>'[1]قائمة المركز المالي'!D43/'[1]قائمة المركز المالي'!D10</f>
        <v>3.2326381187271411</v>
      </c>
      <c r="E25" s="22">
        <f>'[1]قائمة المركز المالي'!E43/'[1]قائمة المركز المالي'!E10</f>
        <v>4.3632155306053972</v>
      </c>
      <c r="F25" s="22">
        <f>'[1]قائمة المركز المالي'!F43/'[1]قائمة المركز المالي'!F10</f>
        <v>5.3103547138458627</v>
      </c>
      <c r="G25" s="22">
        <f>'[1]قائمة المركز المالي'!G43/'[1]قائمة المركز المالي'!G10</f>
        <v>1.6554516502309551</v>
      </c>
      <c r="H25" s="22">
        <f>'[1]قائمة المركز المالي'!H43/'[1]قائمة المركز المالي'!H10</f>
        <v>2.5272220989441831</v>
      </c>
      <c r="I25" s="22">
        <f>'[1]قائمة المركز المالي'!I43/'[1]قائمة المركز المالي'!I10</f>
        <v>2.4845689535270328</v>
      </c>
      <c r="J25" s="22">
        <f>'[1]قائمة المركز المالي'!J43/'[1]قائمة المركز المالي'!J10</f>
        <v>5.3634435284971058</v>
      </c>
      <c r="K25" s="22">
        <f>'[1]قائمة المركز المالي'!K43/'[1]قائمة المركز المالي'!K10</f>
        <v>5.278322222980945</v>
      </c>
      <c r="L25" s="22">
        <f>'[1]قائمة المركز المالي'!L43/'[1]قائمة المركز المالي'!L10</f>
        <v>2.4086853460803814</v>
      </c>
      <c r="M25" s="22">
        <f>'[1]قائمة المركز المالي'!M43/'[1]قائمة المركز المالي'!M10</f>
        <v>1.1113991565305685</v>
      </c>
      <c r="N25" s="22">
        <f>'[1]قائمة المركز المالي'!N43/'[1]قائمة المركز المالي'!N10</f>
        <v>0.59672908753426324</v>
      </c>
      <c r="O25" s="22">
        <f>'[1]قائمة المركز المالي'!O43/'[1]قائمة المركز المالي'!O10</f>
        <v>0.40509857272309596</v>
      </c>
      <c r="P25" s="22">
        <f>'[1]قائمة المركز المالي'!P43/'[1]قائمة المركز المالي'!P10</f>
        <v>0.25889793673313521</v>
      </c>
      <c r="Q25" s="22">
        <f>'[1]قائمة المركز المالي'!Q43/'[1]قائمة المركز المالي'!Q10</f>
        <v>0.16362983694435917</v>
      </c>
      <c r="R25" s="22">
        <f>'[1]قائمة المركز المالي'!R43/'[1]قائمة المركز المالي'!R10</f>
        <v>0.21904818645038865</v>
      </c>
      <c r="S25" s="22">
        <f>'[1]قائمة المركز المالي'!S43/'[1]قائمة المركز المالي'!S10</f>
        <v>0.20986829681836044</v>
      </c>
      <c r="T25" s="22">
        <f>'[1]قائمة المركز المالي'!T43/'[1]قائمة المركز المالي'!T10</f>
        <v>0.25455959047682414</v>
      </c>
      <c r="U25" s="21" t="s">
        <v>65</v>
      </c>
      <c r="V25" s="24" t="s">
        <v>66</v>
      </c>
      <c r="W25" s="6"/>
    </row>
    <row r="26" spans="1:23" ht="20.100000000000001" customHeight="1" x14ac:dyDescent="0.25">
      <c r="A26" s="31" t="s">
        <v>67</v>
      </c>
      <c r="B26" s="32">
        <f>'[1]قائمة المركز المالي'!B22/'[1]قائمة المركز المالي'!B34</f>
        <v>1.374761503537574</v>
      </c>
      <c r="C26" s="32">
        <f>'[1]قائمة المركز المالي'!C22/'[1]قائمة المركز المالي'!C34</f>
        <v>1.3752421865593973</v>
      </c>
      <c r="D26" s="32">
        <f>'[1]قائمة المركز المالي'!D22/'[1]قائمة المركز المالي'!D34</f>
        <v>1.2949142072753672</v>
      </c>
      <c r="E26" s="32">
        <f>'[1]قائمة المركز المالي'!E22/'[1]قائمة المركز المالي'!E34</f>
        <v>1.3166931939537332</v>
      </c>
      <c r="F26" s="32">
        <f>'[1]قائمة المركز المالي'!F22/'[1]قائمة المركز المالي'!F34</f>
        <v>1.2424023044438868</v>
      </c>
      <c r="G26" s="32">
        <f>'[1]قائمة المركز المالي'!G22/'[1]قائمة المركز المالي'!G34</f>
        <v>1.2200171855741875</v>
      </c>
      <c r="H26" s="32">
        <f>'[1]قائمة المركز المالي'!H22/'[1]قائمة المركز المالي'!H34</f>
        <v>1.17047774497373</v>
      </c>
      <c r="I26" s="32">
        <f>'[1]قائمة المركز المالي'!I22/'[1]قائمة المركز المالي'!I34</f>
        <v>1.1587383085604748</v>
      </c>
      <c r="J26" s="32">
        <f>'[1]قائمة المركز المالي'!J22/'[1]قائمة المركز المالي'!J34</f>
        <v>1.1350879305918127</v>
      </c>
      <c r="K26" s="32">
        <f>'[1]قائمة المركز المالي'!K22/'[1]قائمة المركز المالي'!K34</f>
        <v>1.1274697712690567</v>
      </c>
      <c r="L26" s="32">
        <f>'[1]قائمة المركز المالي'!L22/'[1]قائمة المركز المالي'!L34</f>
        <v>1.1107742241926</v>
      </c>
      <c r="M26" s="32">
        <f>'[1]قائمة المركز المالي'!M22/'[1]قائمة المركز المالي'!M34</f>
        <v>1.0807548527431918</v>
      </c>
      <c r="N26" s="32">
        <f>'[1]قائمة المركز المالي'!N22/'[1]قائمة المركز المالي'!N34</f>
        <v>1.0685187961451343</v>
      </c>
      <c r="O26" s="32">
        <f>'[1]قائمة المركز المالي'!O22/'[1]قائمة المركز المالي'!O34</f>
        <v>1.1123589337638025</v>
      </c>
      <c r="P26" s="32">
        <f>'[1]قائمة المركز المالي'!P22/'[1]قائمة المركز المالي'!P34</f>
        <v>1.088432673816303</v>
      </c>
      <c r="Q26" s="32">
        <f>'[1]قائمة المركز المالي'!Q22/'[1]قائمة المركز المالي'!Q34</f>
        <v>1.0587910280797239</v>
      </c>
      <c r="R26" s="32">
        <f>'[1]قائمة المركز المالي'!R22/'[1]قائمة المركز المالي'!R34</f>
        <v>1.0643886302305687</v>
      </c>
      <c r="S26" s="32">
        <f>'[1]قائمة المركز المالي'!S22/'[1]قائمة المركز المالي'!S34</f>
        <v>1.0610589971558553</v>
      </c>
      <c r="T26" s="32">
        <f>'[1]قائمة المركز المالي'!T22/'[1]قائمة المركز المالي'!T34</f>
        <v>1.057569605937557</v>
      </c>
      <c r="U26" s="33" t="s">
        <v>68</v>
      </c>
      <c r="V26" s="34" t="s">
        <v>69</v>
      </c>
      <c r="W26" s="6"/>
    </row>
    <row r="27" spans="1:23" ht="16.5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6"/>
      <c r="K27" s="36"/>
      <c r="L27" s="37"/>
      <c r="M27" s="37"/>
      <c r="N27" s="37"/>
      <c r="O27" s="37"/>
      <c r="P27" s="37"/>
      <c r="Q27" s="37"/>
      <c r="R27" s="37"/>
      <c r="S27" s="37"/>
      <c r="T27" s="37"/>
      <c r="U27" s="38"/>
      <c r="V27" s="39"/>
      <c r="W27" s="6"/>
    </row>
    <row r="28" spans="1:23" ht="16.5" x14ac:dyDescent="0.25">
      <c r="A28" s="40" t="s">
        <v>70</v>
      </c>
      <c r="B28" s="40"/>
      <c r="C28" s="40"/>
      <c r="D28" s="40"/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0"/>
      <c r="W28" s="6"/>
    </row>
    <row r="29" spans="1:23" ht="16.5" x14ac:dyDescent="0.25">
      <c r="A29" s="54" t="s">
        <v>71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</row>
    <row r="30" spans="1:23" ht="16.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33" x14ac:dyDescent="0.25">
      <c r="A31" s="43" t="s">
        <v>72</v>
      </c>
      <c r="B31" s="44">
        <v>86400000</v>
      </c>
      <c r="C31" s="44">
        <v>86400000</v>
      </c>
      <c r="D31" s="44">
        <v>86400000</v>
      </c>
      <c r="E31" s="44">
        <v>86400000</v>
      </c>
      <c r="F31" s="45">
        <v>86400000</v>
      </c>
      <c r="G31" s="46">
        <v>72000000</v>
      </c>
      <c r="H31" s="45">
        <f>'[1]قائمة المركز المالي'!I36/H34</f>
        <v>60000000</v>
      </c>
      <c r="I31" s="45">
        <v>60000000</v>
      </c>
      <c r="J31" s="45">
        <f>'[2]قائمة المركز المالي'!D33/J34</f>
        <v>40000000</v>
      </c>
      <c r="K31" s="45">
        <f>'[1]قائمة المركز المالي'!K36/'[1]نسب مالية'!K34</f>
        <v>40000000</v>
      </c>
      <c r="L31" s="45">
        <f>'[1]قائمة المركز المالي'!L36/'[1]نسب مالية'!L34</f>
        <v>40000000</v>
      </c>
      <c r="M31" s="45">
        <f>'[1]قائمة المركز المالي'!M36/'[1]نسب مالية'!M34</f>
        <v>40000000</v>
      </c>
      <c r="N31" s="45">
        <f>'[1]قائمة المركز المالي'!N36/'[1]نسب مالية'!N34</f>
        <v>40000000</v>
      </c>
      <c r="O31" s="45">
        <f>'[3]قائمة المركز المالي'!C33/'[1]نسب مالية'!O34</f>
        <v>40000000</v>
      </c>
      <c r="P31" s="45">
        <f>'[3]قائمة المركز المالي'!D33/'[1]نسب مالية'!P34</f>
        <v>40000000</v>
      </c>
      <c r="Q31" s="45">
        <f>'[3]قائمة المركز المالي'!E33/'[1]نسب مالية'!Q34</f>
        <v>36000000</v>
      </c>
      <c r="R31" s="45">
        <f>'[3]قائمة المركز المالي'!F33/'[1]نسب مالية'!R34</f>
        <v>30000000</v>
      </c>
      <c r="S31" s="45">
        <f>'[3]قائمة المركز المالي'!G33/'[1]نسب مالية'!S34</f>
        <v>30000000</v>
      </c>
      <c r="T31" s="45">
        <f>'[3]قائمة المركز المالي'!H33/'[1]نسب مالية'!T34</f>
        <v>30000000</v>
      </c>
      <c r="U31" s="42"/>
      <c r="V31" s="42"/>
      <c r="W31" s="6"/>
    </row>
    <row r="32" spans="1:23" ht="33" x14ac:dyDescent="0.25">
      <c r="A32" s="43" t="s">
        <v>73</v>
      </c>
      <c r="B32" s="44">
        <v>1201723</v>
      </c>
      <c r="C32" s="44">
        <v>3398202</v>
      </c>
      <c r="D32" s="44">
        <v>586000</v>
      </c>
      <c r="E32" s="44">
        <v>3433872</v>
      </c>
      <c r="F32" s="44">
        <v>795895</v>
      </c>
      <c r="G32" s="44">
        <v>847974</v>
      </c>
      <c r="H32" s="44">
        <v>156126</v>
      </c>
      <c r="I32" s="44">
        <v>156126</v>
      </c>
      <c r="J32" s="44">
        <v>1815598</v>
      </c>
      <c r="K32" s="44">
        <v>37009</v>
      </c>
      <c r="L32" s="44">
        <v>242535</v>
      </c>
      <c r="M32" s="44">
        <v>639337</v>
      </c>
      <c r="N32" s="44">
        <v>407869</v>
      </c>
      <c r="O32" s="44">
        <v>22507</v>
      </c>
      <c r="P32" s="44">
        <v>154965</v>
      </c>
      <c r="Q32" s="44">
        <f>[4]Period_Market_Summary_AR!$C$13</f>
        <v>956919</v>
      </c>
      <c r="R32" s="44">
        <f>[5]Period_Market_Summary_AR!$C$12</f>
        <v>271269</v>
      </c>
      <c r="S32" s="44" t="s">
        <v>74</v>
      </c>
      <c r="T32" s="44" t="s">
        <v>74</v>
      </c>
      <c r="U32" s="42"/>
      <c r="V32" s="42"/>
      <c r="W32" s="6"/>
    </row>
    <row r="33" spans="1:23" ht="16.5" x14ac:dyDescent="0.25">
      <c r="A33" s="43" t="s">
        <v>75</v>
      </c>
      <c r="B33" s="47">
        <v>4283.83</v>
      </c>
      <c r="C33" s="47">
        <v>1967.58</v>
      </c>
      <c r="D33" s="47">
        <v>1052.3699999999999</v>
      </c>
      <c r="E33" s="47">
        <v>680.98</v>
      </c>
      <c r="F33" s="47">
        <v>596.02</v>
      </c>
      <c r="G33" s="48">
        <v>714</v>
      </c>
      <c r="H33" s="49">
        <v>1033</v>
      </c>
      <c r="I33" s="49">
        <v>1033</v>
      </c>
      <c r="J33" s="49">
        <v>772</v>
      </c>
      <c r="K33" s="49">
        <v>266</v>
      </c>
      <c r="L33" s="50">
        <v>235</v>
      </c>
      <c r="M33" s="51">
        <v>229</v>
      </c>
      <c r="N33" s="51">
        <v>215.5</v>
      </c>
      <c r="O33" s="51">
        <v>142.5</v>
      </c>
      <c r="P33" s="51">
        <v>175</v>
      </c>
      <c r="Q33" s="51">
        <f>[4]Period_Market_Summary_AR!$H$13/5</f>
        <v>315</v>
      </c>
      <c r="R33" s="52">
        <f>[5]Period_Market_Summary_AR!$H$12/5</f>
        <v>223.76799999999997</v>
      </c>
      <c r="S33" s="52" t="s">
        <v>74</v>
      </c>
      <c r="T33" s="52" t="s">
        <v>74</v>
      </c>
      <c r="U33" s="42"/>
      <c r="V33" s="42"/>
      <c r="W33" s="6"/>
    </row>
    <row r="34" spans="1:23" ht="16.5" x14ac:dyDescent="0.25">
      <c r="A34" s="43" t="s">
        <v>76</v>
      </c>
      <c r="B34" s="47">
        <v>100</v>
      </c>
      <c r="C34" s="47">
        <v>100</v>
      </c>
      <c r="D34" s="47">
        <v>100</v>
      </c>
      <c r="E34" s="47">
        <v>100</v>
      </c>
      <c r="F34" s="47">
        <v>100</v>
      </c>
      <c r="G34" s="48">
        <v>100</v>
      </c>
      <c r="H34" s="49">
        <v>100</v>
      </c>
      <c r="I34" s="49">
        <v>100</v>
      </c>
      <c r="J34" s="49">
        <v>100</v>
      </c>
      <c r="K34" s="49">
        <v>100</v>
      </c>
      <c r="L34" s="50">
        <v>100</v>
      </c>
      <c r="M34" s="50">
        <v>100</v>
      </c>
      <c r="N34" s="50">
        <v>100</v>
      </c>
      <c r="O34" s="50">
        <v>100</v>
      </c>
      <c r="P34" s="50">
        <v>100</v>
      </c>
      <c r="Q34" s="50">
        <v>100</v>
      </c>
      <c r="R34" s="50">
        <v>100</v>
      </c>
      <c r="S34" s="50">
        <v>100</v>
      </c>
      <c r="T34" s="50">
        <v>100</v>
      </c>
      <c r="U34" s="42"/>
      <c r="V34" s="42"/>
      <c r="W34" s="6"/>
    </row>
  </sheetData>
  <mergeCells count="2">
    <mergeCell ref="D3:H3"/>
    <mergeCell ref="A29:W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النسب المالية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2025-11-12T11:43:31Z</dcterms:modified>
</cp:coreProperties>
</file>