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النسب المالية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R32" i="1" l="1"/>
  <c r="Q32" i="1"/>
  <c r="M32" i="1"/>
  <c r="R31" i="1"/>
  <c r="Q31" i="1"/>
  <c r="M31" i="1"/>
  <c r="T30" i="1"/>
  <c r="S30" i="1"/>
  <c r="R30" i="1"/>
  <c r="Q30" i="1"/>
  <c r="P30" i="1"/>
  <c r="O30" i="1"/>
  <c r="N30" i="1"/>
  <c r="M30" i="1"/>
  <c r="L30" i="1"/>
  <c r="K30" i="1"/>
  <c r="J30" i="1"/>
  <c r="I30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14" i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B14" i="1"/>
  <c r="R11" i="1"/>
  <c r="Q11" i="1"/>
  <c r="T9" i="1"/>
  <c r="S9" i="1"/>
  <c r="R9" i="1"/>
  <c r="R13" i="1" s="1"/>
  <c r="Q9" i="1"/>
  <c r="Q13" i="1" s="1"/>
  <c r="P9" i="1"/>
  <c r="P13" i="1" s="1"/>
  <c r="O9" i="1"/>
  <c r="O13" i="1" s="1"/>
  <c r="N9" i="1"/>
  <c r="N13" i="1" s="1"/>
  <c r="M9" i="1"/>
  <c r="M13" i="1" s="1"/>
  <c r="L9" i="1"/>
  <c r="L13" i="1" s="1"/>
  <c r="K9" i="1"/>
  <c r="K13" i="1" s="1"/>
  <c r="J9" i="1"/>
  <c r="J13" i="1" s="1"/>
  <c r="I9" i="1"/>
  <c r="I13" i="1" s="1"/>
  <c r="H9" i="1"/>
  <c r="H13" i="1" s="1"/>
  <c r="G9" i="1"/>
  <c r="G13" i="1" s="1"/>
  <c r="F9" i="1"/>
  <c r="F13" i="1" s="1"/>
  <c r="E9" i="1"/>
  <c r="E13" i="1" s="1"/>
  <c r="D9" i="1"/>
  <c r="D13" i="1" s="1"/>
  <c r="C9" i="1"/>
  <c r="C13" i="1" s="1"/>
  <c r="B9" i="1"/>
  <c r="B13" i="1" s="1"/>
  <c r="T7" i="1"/>
  <c r="S7" i="1"/>
  <c r="R7" i="1"/>
  <c r="R12" i="1" s="1"/>
  <c r="Q7" i="1"/>
  <c r="Q12" i="1" s="1"/>
  <c r="P7" i="1"/>
  <c r="P10" i="1" s="1"/>
  <c r="O7" i="1"/>
  <c r="O10" i="1" s="1"/>
  <c r="N7" i="1"/>
  <c r="N10" i="1" s="1"/>
  <c r="M7" i="1"/>
  <c r="M10" i="1" s="1"/>
  <c r="L7" i="1"/>
  <c r="L10" i="1" s="1"/>
  <c r="K7" i="1"/>
  <c r="K10" i="1" s="1"/>
  <c r="J7" i="1"/>
  <c r="J10" i="1" s="1"/>
  <c r="I7" i="1"/>
  <c r="I10" i="1" s="1"/>
  <c r="H7" i="1"/>
  <c r="H10" i="1" s="1"/>
  <c r="G7" i="1"/>
  <c r="G10" i="1" s="1"/>
  <c r="F7" i="1"/>
  <c r="F10" i="1" s="1"/>
  <c r="E7" i="1"/>
  <c r="E10" i="1" s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R10" i="1" l="1"/>
  <c r="Q10" i="1"/>
</calcChain>
</file>

<file path=xl/sharedStrings.xml><?xml version="1.0" encoding="utf-8"?>
<sst xmlns="http://schemas.openxmlformats.org/spreadsheetml/2006/main" count="138" uniqueCount="77">
  <si>
    <t>المصرف الدولي للتجارة والتمويل</t>
  </si>
  <si>
    <t>النسب المالية</t>
  </si>
  <si>
    <t>Financial Ratio</t>
  </si>
  <si>
    <t>بعد تطبيق المعيار رقم 9</t>
  </si>
  <si>
    <t>النسب</t>
  </si>
  <si>
    <t>شرح النسبة</t>
  </si>
  <si>
    <t>% معدل دوران السهم</t>
  </si>
  <si>
    <t>*</t>
  </si>
  <si>
    <t>عدد الأسهم المتداولة / عدد الأسهم</t>
  </si>
  <si>
    <t>Turnover Ratio %</t>
  </si>
  <si>
    <t>عائد السهم الواحد ( ليرة سورية )</t>
  </si>
  <si>
    <t>صافي الأرباح / عدد الأسهم</t>
  </si>
  <si>
    <t>Earnings Per Share (SP)</t>
  </si>
  <si>
    <t>الأرباح الموزعة للسهم الواحد ( ليرة سورية )</t>
  </si>
  <si>
    <t>الأرباح الموزعة / عدد الأسهم</t>
  </si>
  <si>
    <t>Dividend per share (SP)</t>
  </si>
  <si>
    <t>القيمة الدفترية للسهم الواحد ( ليرة سورية )</t>
  </si>
  <si>
    <t>صافي حقوق المساهمين / عدد الأسهم</t>
  </si>
  <si>
    <t>Book Value Per Share (SP)</t>
  </si>
  <si>
    <t>القيمة السوقية إلى العائد (مره)</t>
  </si>
  <si>
    <t>القيمة السوقية / العائد</t>
  </si>
  <si>
    <t>Price Earnings Ratio (Times)</t>
  </si>
  <si>
    <t>% الأرباح الموزعة إلى القيمة السوقية</t>
  </si>
  <si>
    <t>الربح الموزع للسهم / القيمة السوقية للسهم</t>
  </si>
  <si>
    <t>Dividend Yield %</t>
  </si>
  <si>
    <t>% الأرباح الموزعة للسهم إلى عائد السهم</t>
  </si>
  <si>
    <t>الربح الموزع للسهم / عائد السهم</t>
  </si>
  <si>
    <t>Dividend Per Share to Earnings Per Share %</t>
  </si>
  <si>
    <t>القيمة السوقية إلى القيمة الدفترية (مره)</t>
  </si>
  <si>
    <t>القيمة السوقية / القيمة الدفترية</t>
  </si>
  <si>
    <t>Price Book Value (Times)</t>
  </si>
  <si>
    <t>العائد على مجموع الموجودات %</t>
  </si>
  <si>
    <t>-</t>
  </si>
  <si>
    <t>صافي الربح / مجموع الموجودات</t>
  </si>
  <si>
    <t>Return On Assets %</t>
  </si>
  <si>
    <t>العائد على حقوق المساهمين %</t>
  </si>
  <si>
    <t>صافي الربح / صافي حقوق المساهمين</t>
  </si>
  <si>
    <t>Return On Equity %</t>
  </si>
  <si>
    <t>صافي الفوائد والعمولات / إجمالي الدخل %</t>
  </si>
  <si>
    <t>صافي الفوائد والعمولات / اجمالي الدخل</t>
  </si>
  <si>
    <t>Net interest and commission  / Total Income%</t>
  </si>
  <si>
    <t>% صافي الربح / إجمالي الدخل</t>
  </si>
  <si>
    <t xml:space="preserve"> صافي الربح / اجمالي الدخل</t>
  </si>
  <si>
    <t>Net Income / Total Income %</t>
  </si>
  <si>
    <t>% إجمالي الدخل / الموجودات</t>
  </si>
  <si>
    <t xml:space="preserve"> اجمالي الدخل / الموجودات</t>
  </si>
  <si>
    <t>Total Income / Tota Assets %</t>
  </si>
  <si>
    <t>% نسبة الملكية</t>
  </si>
  <si>
    <t>حقوق المساهمين / مجموع الموجودات</t>
  </si>
  <si>
    <t>Equity Ratio %</t>
  </si>
  <si>
    <t>% حقوق المساهمين / إجمالي الودائع</t>
  </si>
  <si>
    <t xml:space="preserve"> حقوق المساهمين / اجمالي الودائع</t>
  </si>
  <si>
    <t>Shareholders Equity / Total Deposits %</t>
  </si>
  <si>
    <t>% معدل المديونية</t>
  </si>
  <si>
    <t>المطلوبات متداولة / مجموع الموجودات</t>
  </si>
  <si>
    <t>Debt Ratio %</t>
  </si>
  <si>
    <t>% إجمالي الودائع / مجموع الموجودات</t>
  </si>
  <si>
    <t xml:space="preserve"> اجمالي الودائع / مجموع الموجودات</t>
  </si>
  <si>
    <t>Total Deposits / Total  Assets %</t>
  </si>
  <si>
    <t>% صافي التسهيلات إلى مجموع الموجودات</t>
  </si>
  <si>
    <t xml:space="preserve"> صافي التسهيلات / مجموع الموجودات</t>
  </si>
  <si>
    <t>Net Credit Facilities to Total Assets %</t>
  </si>
  <si>
    <t>صافي التسهيلات/ إجمالي الودائع %</t>
  </si>
  <si>
    <t xml:space="preserve">صافي التسهيلات / اجمالي الودائع </t>
  </si>
  <si>
    <t>Net Credit Facilities to Total Deposits %</t>
  </si>
  <si>
    <t>% حقوق المساهمين/ صافي التسهيلات</t>
  </si>
  <si>
    <t xml:space="preserve"> حقوق المساهمين / صافي التسهيلات</t>
  </si>
  <si>
    <t>Shareholders Equity to Credit Facilities,Net %</t>
  </si>
  <si>
    <t>نسبة السيولة (مره)</t>
  </si>
  <si>
    <t>الموجودات المتداولة / المطاليب المتداولة</t>
  </si>
  <si>
    <t xml:space="preserve">Quick Ratio (Times) </t>
  </si>
  <si>
    <t>تم تعديل القيمة السوقية وإعادة احتساب وسطي عدد الاسهم لفترات المقارنة نظراً لتعديل القيمة الاسمية للسهم من 500 إلى 100 ليرة سورية للسهم الواحد خلال عام 2011</t>
  </si>
  <si>
    <r>
      <t xml:space="preserve">The market value has been adjusted </t>
    </r>
    <r>
      <rPr>
        <sz val="13"/>
        <color rgb="FF000000"/>
        <rFont val="Arial"/>
        <family val="2"/>
        <scheme val="minor"/>
      </rPr>
      <t>and</t>
    </r>
    <r>
      <rPr>
        <sz val="13"/>
        <color theme="1"/>
        <rFont val="Arial"/>
        <family val="2"/>
        <scheme val="minor"/>
      </rPr>
      <t xml:space="preserve">  the average number of shares has been re-calculated for the comparative periods due to the modification of the nominal value </t>
    </r>
    <r>
      <rPr>
        <sz val="13"/>
        <color rgb="FF000000"/>
        <rFont val="Arial"/>
        <family val="2"/>
        <scheme val="minor"/>
      </rPr>
      <t>per share</t>
    </r>
    <r>
      <rPr>
        <sz val="13"/>
        <color theme="1"/>
        <rFont val="Arial"/>
        <family val="2"/>
        <scheme val="minor"/>
      </rPr>
      <t xml:space="preserve"> from 500 SP to 100 </t>
    </r>
    <r>
      <rPr>
        <sz val="13"/>
        <color rgb="FF000000"/>
        <rFont val="Arial"/>
        <family val="2"/>
        <scheme val="minor"/>
      </rPr>
      <t>SP</t>
    </r>
    <r>
      <rPr>
        <sz val="13"/>
        <color rgb="FF1F497D"/>
        <rFont val="Arial"/>
        <family val="2"/>
        <scheme val="minor"/>
      </rPr>
      <t xml:space="preserve"> </t>
    </r>
    <r>
      <rPr>
        <sz val="13"/>
        <color theme="1"/>
        <rFont val="Arial"/>
        <family val="2"/>
        <scheme val="minor"/>
      </rPr>
      <t>during the year 2011</t>
    </r>
  </si>
  <si>
    <t>عدد الأسهم المكتتب بها</t>
  </si>
  <si>
    <t>عدد الأسهم المتداولة</t>
  </si>
  <si>
    <t>القيمة السوقية للسهم</t>
  </si>
  <si>
    <t>القيمة الاسمية للسهم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</si>
</sst>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name val="Arabic Transparent"/>
    </font>
    <font>
      <b/>
      <sz val="13"/>
      <color rgb="FFFF0000"/>
      <name val="Arabic Transparent"/>
    </font>
    <font>
      <sz val="13"/>
      <color theme="1"/>
      <name val="Arabic Transparent"/>
      <charset val="178"/>
    </font>
    <font>
      <b/>
      <sz val="13"/>
      <color theme="0"/>
      <name val="Arabic Transparent"/>
      <charset val="178"/>
    </font>
    <font>
      <b/>
      <sz val="14"/>
      <color theme="0"/>
      <name val="Arabic Transparent"/>
      <charset val="178"/>
    </font>
    <font>
      <sz val="14"/>
      <color theme="1"/>
      <name val="Arabic Transparent"/>
      <charset val="178"/>
    </font>
    <font>
      <b/>
      <sz val="13"/>
      <color theme="1"/>
      <name val="Arabic Transparent"/>
      <charset val="178"/>
    </font>
    <font>
      <sz val="13"/>
      <color theme="1"/>
      <name val="Arial"/>
      <family val="2"/>
      <scheme val="minor"/>
    </font>
    <font>
      <sz val="13"/>
      <color rgb="FF000000"/>
      <name val="Arial"/>
      <family val="2"/>
      <scheme val="minor"/>
    </font>
    <font>
      <sz val="13"/>
      <color rgb="FF1F497D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right" vertical="center" wrapText="1" inden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8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wrapText="1"/>
    </xf>
    <xf numFmtId="10" fontId="4" fillId="0" borderId="5" xfId="2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right"/>
    </xf>
    <xf numFmtId="10" fontId="4" fillId="0" borderId="5" xfId="2" applyNumberFormat="1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left"/>
    </xf>
    <xf numFmtId="10" fontId="4" fillId="0" borderId="5" xfId="2" applyNumberFormat="1" applyFont="1" applyFill="1" applyBorder="1" applyAlignment="1">
      <alignment horizontal="center"/>
    </xf>
    <xf numFmtId="10" fontId="4" fillId="0" borderId="5" xfId="2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right" wrapText="1"/>
    </xf>
    <xf numFmtId="2" fontId="4" fillId="0" borderId="6" xfId="0" applyNumberFormat="1" applyFont="1" applyFill="1" applyBorder="1" applyAlignment="1">
      <alignment horizontal="center" wrapText="1"/>
    </xf>
    <xf numFmtId="0" fontId="4" fillId="0" borderId="6" xfId="0" applyFont="1" applyFill="1" applyBorder="1"/>
    <xf numFmtId="10" fontId="4" fillId="0" borderId="6" xfId="2" applyNumberFormat="1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horizontal="right"/>
    </xf>
    <xf numFmtId="164" fontId="4" fillId="0" borderId="3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BTF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sama/&#1583;&#1604;&#1610;&#1604;%20&#1575;&#1604;&#1588;&#1585;&#1603;&#1575;&#1578;%20&#1605;&#1587;&#1608;&#1583;&#1577;/IBTF-2012/BALANC-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1606;&#1588;&#1585;%20&#1608;&#1578;&#1608;&#1593;&#1610;&#1577;/&#1606;&#1588;&#1585;%20&#1608;&#1578;&#1608;&#1593;&#1610;&#1577;%202015/&#1575;&#1604;&#1578;&#1602;&#1585;&#1610;&#1585;%20&#1575;&#1604;&#1587;&#1606;&#1608;&#1610;%202014/&#1576;&#1610;&#1575;&#1606;&#1575;&#1578;%20&#1573;&#1581;&#1589;&#1575;&#1574;&#1610;&#1577;/&#1575;&#1604;&#1578;&#1602;&#1585;&#1610;&#1585;%20&#1575;&#1604;&#1587;&#1606;&#1608;&#1610;%20&#1575;&#1604;&#1576;&#1610;&#1575;&#1606;&#1575;&#1578;%20&#1575;&#1604;&#1573;&#1581;&#1589;&#1575;&#1574;&#1610;&#1577;%20&#1604;&#1604;&#1587;&#1608;&#1602;%20%20-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1/Desktop/&#1575;&#1604;&#1583;&#1604;&#1610;&#1604;%20&#1575;&#1604;&#1606;&#1607;&#1575;&#1574;&#1610;%202011/&#1583;&#1604;&#1610;&#1604;%20&#1575;&#1604;&#1588;&#1585;&#1603;&#1575;&#1578;%20&#1605;&#1593;%20%20&#1575;&#1604;&#1606;&#1587;&#1576;/&#1605;&#1604;&#1601;&#1575;&#1578;%20&#1605;&#1587;&#1575;&#1593;&#1583;&#1577;/&#1605;&#1593;&#1604;&#1608;&#1605;&#1575;&#1578;%20&#1578;&#1583;&#1575;&#1608;&#1604;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1/Desktop/&#1575;&#1604;&#1583;&#1604;&#1610;&#1604;%20&#1575;&#1604;&#1606;&#1607;&#1575;&#1574;&#1610;%202011/&#1583;&#1604;&#1610;&#1604;%20&#1575;&#1604;&#1588;&#1585;&#1603;&#1575;&#1578;%20&#1605;&#1593;%20%20&#1575;&#1604;&#1606;&#1587;&#1576;/&#1605;&#1604;&#1601;&#1575;&#1578;%20&#1605;&#1587;&#1575;&#1593;&#1583;&#1577;/&#1605;&#1593;&#1604;&#1608;&#1605;&#1575;&#1578;%20&#1578;&#1583;&#1575;&#1608;&#1604;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حركة الأسعار"/>
      <sheetName val="قيم التداول"/>
      <sheetName val="بيانات التداول"/>
      <sheetName val="تقرير الملكية"/>
      <sheetName val="معلومات عامة"/>
      <sheetName val="قائمة المركز المالي"/>
      <sheetName val="قائمة الدخل "/>
      <sheetName val="قائمة التدفقات النقدية "/>
      <sheetName val="نسب مالية"/>
    </sheetNames>
    <sheetDataSet>
      <sheetData sheetId="0"/>
      <sheetData sheetId="1"/>
      <sheetData sheetId="2"/>
      <sheetData sheetId="3"/>
      <sheetData sheetId="4"/>
      <sheetData sheetId="5">
        <row r="11">
          <cell r="B11">
            <v>134527333</v>
          </cell>
          <cell r="C11">
            <v>92383771465</v>
          </cell>
          <cell r="D11">
            <v>76586468039</v>
          </cell>
          <cell r="E11">
            <v>56818076068</v>
          </cell>
          <cell r="G11">
            <v>36168004508</v>
          </cell>
          <cell r="H11">
            <v>25443199806</v>
          </cell>
          <cell r="I11">
            <v>22161784623</v>
          </cell>
          <cell r="J11">
            <v>16766313600</v>
          </cell>
          <cell r="K11">
            <v>14359920353</v>
          </cell>
          <cell r="L11">
            <v>13459067015</v>
          </cell>
          <cell r="M11">
            <v>17194984210</v>
          </cell>
          <cell r="N11">
            <v>19582812960</v>
          </cell>
          <cell r="O11">
            <v>22907747013</v>
          </cell>
          <cell r="P11">
            <v>29008758714</v>
          </cell>
          <cell r="Q11">
            <v>33078193990</v>
          </cell>
          <cell r="R11">
            <v>27135004969</v>
          </cell>
          <cell r="S11">
            <v>19035703780</v>
          </cell>
          <cell r="T11">
            <v>11967926766</v>
          </cell>
        </row>
        <row r="22">
          <cell r="B22">
            <v>2404968205</v>
          </cell>
          <cell r="C22">
            <v>2182220497146</v>
          </cell>
          <cell r="D22">
            <v>654546783673</v>
          </cell>
          <cell r="E22">
            <v>614036975031</v>
          </cell>
          <cell r="G22">
            <v>175569462913</v>
          </cell>
          <cell r="H22">
            <v>159005395550</v>
          </cell>
          <cell r="I22">
            <v>155883799028</v>
          </cell>
          <cell r="J22">
            <v>139380775839</v>
          </cell>
          <cell r="K22">
            <v>124690363359</v>
          </cell>
          <cell r="L22">
            <v>86026795365</v>
          </cell>
          <cell r="M22">
            <v>69224775127</v>
          </cell>
          <cell r="N22">
            <v>65222323828</v>
          </cell>
          <cell r="O22">
            <v>57218783962</v>
          </cell>
          <cell r="P22">
            <v>61466770126</v>
          </cell>
          <cell r="Q22">
            <v>78293635020</v>
          </cell>
          <cell r="R22">
            <v>68585083953</v>
          </cell>
          <cell r="S22">
            <v>52098310280</v>
          </cell>
          <cell r="T22">
            <v>48971098040</v>
          </cell>
        </row>
        <row r="25">
          <cell r="B25">
            <v>150249364</v>
          </cell>
          <cell r="C25">
            <v>137527017435</v>
          </cell>
          <cell r="D25">
            <v>82170508753</v>
          </cell>
          <cell r="E25">
            <v>101947179126</v>
          </cell>
          <cell r="G25">
            <v>13622752416</v>
          </cell>
          <cell r="H25">
            <v>12814617462</v>
          </cell>
          <cell r="I25">
            <v>12814617462</v>
          </cell>
          <cell r="J25">
            <v>17549028280</v>
          </cell>
          <cell r="K25">
            <v>11895914220</v>
          </cell>
          <cell r="L25">
            <v>7399394095</v>
          </cell>
          <cell r="M25">
            <v>2191389456</v>
          </cell>
          <cell r="N25">
            <v>2508790713</v>
          </cell>
          <cell r="O25">
            <v>6203424170</v>
          </cell>
          <cell r="P25">
            <v>5100738402</v>
          </cell>
          <cell r="Q25">
            <v>5386288722</v>
          </cell>
          <cell r="R25">
            <v>6910879157</v>
          </cell>
          <cell r="S25">
            <v>5000992611</v>
          </cell>
          <cell r="T25">
            <v>6522632433</v>
          </cell>
        </row>
        <row r="26">
          <cell r="B26">
            <v>1431359695</v>
          </cell>
          <cell r="C26">
            <v>1247755313263</v>
          </cell>
          <cell r="D26">
            <v>374662783469</v>
          </cell>
          <cell r="E26">
            <v>352930858122</v>
          </cell>
          <cell r="G26">
            <v>116494473092</v>
          </cell>
          <cell r="H26">
            <v>109655842818</v>
          </cell>
          <cell r="I26">
            <v>109655842818</v>
          </cell>
          <cell r="J26">
            <v>86175821239</v>
          </cell>
          <cell r="K26">
            <v>77690432759</v>
          </cell>
          <cell r="L26">
            <v>58107374023</v>
          </cell>
          <cell r="M26">
            <v>51513972306</v>
          </cell>
          <cell r="N26">
            <v>48571887713</v>
          </cell>
          <cell r="O26">
            <v>38707686069</v>
          </cell>
          <cell r="P26">
            <v>41155623763</v>
          </cell>
          <cell r="Q26">
            <v>59280869185</v>
          </cell>
          <cell r="R26">
            <v>50391819912</v>
          </cell>
          <cell r="S26">
            <v>37207159116</v>
          </cell>
          <cell r="T26">
            <v>31468425491</v>
          </cell>
        </row>
        <row r="32">
          <cell r="B32">
            <v>1687208707</v>
          </cell>
          <cell r="C32">
            <v>1547180245866</v>
          </cell>
          <cell r="D32">
            <v>500393631126</v>
          </cell>
          <cell r="E32">
            <v>489637439854</v>
          </cell>
          <cell r="G32">
            <v>149505027662</v>
          </cell>
          <cell r="H32">
            <v>139082469930</v>
          </cell>
          <cell r="I32">
            <v>138066536039</v>
          </cell>
          <cell r="J32">
            <v>122923441858</v>
          </cell>
          <cell r="K32">
            <v>110412875038</v>
          </cell>
          <cell r="L32">
            <v>77509607480</v>
          </cell>
          <cell r="M32">
            <v>60728041528</v>
          </cell>
          <cell r="N32">
            <v>56730813079</v>
          </cell>
          <cell r="O32">
            <v>48729918317</v>
          </cell>
          <cell r="P32">
            <v>53638455809</v>
          </cell>
          <cell r="Q32">
            <v>70974338102</v>
          </cell>
          <cell r="R32">
            <v>63809761392</v>
          </cell>
          <cell r="S32">
            <v>47887773472</v>
          </cell>
          <cell r="T32">
            <v>45096554691</v>
          </cell>
        </row>
        <row r="34">
          <cell r="J34">
            <v>5250000000</v>
          </cell>
          <cell r="K34">
            <v>5250000000</v>
          </cell>
          <cell r="L34">
            <v>5250000000</v>
          </cell>
          <cell r="M34">
            <v>5250000000</v>
          </cell>
          <cell r="N34">
            <v>5250000000</v>
          </cell>
        </row>
        <row r="41">
          <cell r="B41">
            <v>717765625</v>
          </cell>
          <cell r="C41">
            <v>635036748854</v>
          </cell>
          <cell r="D41">
            <v>154146309930</v>
          </cell>
          <cell r="E41">
            <v>124388563173</v>
          </cell>
          <cell r="G41">
            <v>26049450742</v>
          </cell>
          <cell r="H41">
            <v>19908347540</v>
          </cell>
          <cell r="I41">
            <v>17802682673</v>
          </cell>
          <cell r="J41">
            <v>16442526236</v>
          </cell>
          <cell r="K41">
            <v>14262951484</v>
          </cell>
          <cell r="L41">
            <v>8502145680</v>
          </cell>
          <cell r="M41">
            <v>8481655008</v>
          </cell>
          <cell r="N41">
            <v>8476695045</v>
          </cell>
          <cell r="O41">
            <v>8474383210</v>
          </cell>
          <cell r="P41">
            <v>7813807343</v>
          </cell>
          <cell r="Q41">
            <v>7305159553</v>
          </cell>
          <cell r="R41">
            <v>4760322561</v>
          </cell>
          <cell r="S41">
            <v>4210536808</v>
          </cell>
          <cell r="T41">
            <v>3874543349</v>
          </cell>
        </row>
        <row r="43">
          <cell r="B43">
            <v>717759498</v>
          </cell>
          <cell r="C43">
            <v>635040251281</v>
          </cell>
          <cell r="D43">
            <v>154153152547</v>
          </cell>
          <cell r="E43">
            <v>124399535177</v>
          </cell>
          <cell r="G43">
            <v>26064435251</v>
          </cell>
          <cell r="H43">
            <v>19922925620</v>
          </cell>
          <cell r="I43">
            <v>17817262989</v>
          </cell>
          <cell r="J43">
            <v>16457333981</v>
          </cell>
          <cell r="K43">
            <v>14277488321</v>
          </cell>
          <cell r="L43">
            <v>8517187885</v>
          </cell>
          <cell r="M43">
            <v>8496733599</v>
          </cell>
          <cell r="N43">
            <v>8491510749</v>
          </cell>
          <cell r="O43">
            <v>8488865645</v>
          </cell>
          <cell r="P43">
            <v>7828314317</v>
          </cell>
          <cell r="Q43">
            <v>7319296918</v>
          </cell>
          <cell r="R43">
            <v>4775322561</v>
          </cell>
          <cell r="S43">
            <v>4210536808</v>
          </cell>
          <cell r="T43">
            <v>3874543349</v>
          </cell>
        </row>
      </sheetData>
      <sheetData sheetId="6">
        <row r="14">
          <cell r="B14">
            <v>96151109</v>
          </cell>
          <cell r="C14">
            <v>57283547147</v>
          </cell>
          <cell r="D14">
            <v>20349741458</v>
          </cell>
          <cell r="E14">
            <v>9327646736</v>
          </cell>
          <cell r="G14">
            <v>4497101205</v>
          </cell>
          <cell r="H14">
            <v>3533625562</v>
          </cell>
          <cell r="I14">
            <v>3533625562</v>
          </cell>
          <cell r="J14">
            <v>4315535946</v>
          </cell>
          <cell r="K14">
            <v>4495178190</v>
          </cell>
          <cell r="L14">
            <v>2835930228</v>
          </cell>
          <cell r="M14">
            <v>1508075782</v>
          </cell>
          <cell r="N14">
            <v>1843804344</v>
          </cell>
          <cell r="O14">
            <v>1901613951</v>
          </cell>
          <cell r="P14">
            <v>2124844207</v>
          </cell>
          <cell r="Q14">
            <v>1826096462</v>
          </cell>
          <cell r="R14">
            <v>1695135886</v>
          </cell>
          <cell r="S14">
            <v>1411778666</v>
          </cell>
          <cell r="T14">
            <v>1043599188</v>
          </cell>
        </row>
        <row r="22">
          <cell r="B22">
            <v>141864831</v>
          </cell>
          <cell r="C22">
            <v>513312615305</v>
          </cell>
          <cell r="D22">
            <v>43457283526</v>
          </cell>
          <cell r="E22">
            <v>67780489408</v>
          </cell>
          <cell r="G22">
            <v>4668174115</v>
          </cell>
          <cell r="H22">
            <v>3637062889</v>
          </cell>
          <cell r="I22">
            <v>3638008183</v>
          </cell>
          <cell r="J22">
            <v>1194302477</v>
          </cell>
          <cell r="K22">
            <v>14497382137</v>
          </cell>
          <cell r="L22">
            <v>9287825121</v>
          </cell>
          <cell r="M22">
            <v>4074474521</v>
          </cell>
          <cell r="N22">
            <v>5062433152</v>
          </cell>
          <cell r="O22">
            <v>2785610815</v>
          </cell>
          <cell r="P22">
            <v>2617097894</v>
          </cell>
          <cell r="Q22">
            <v>1988682322</v>
          </cell>
          <cell r="R22">
            <v>1784110830</v>
          </cell>
          <cell r="S22">
            <v>1321534473</v>
          </cell>
          <cell r="T22">
            <v>917470263</v>
          </cell>
        </row>
        <row r="37">
          <cell r="B37">
            <v>82814397</v>
          </cell>
          <cell r="C37">
            <v>480919113734</v>
          </cell>
          <cell r="D37">
            <v>29753617370</v>
          </cell>
          <cell r="E37">
            <v>56368919604</v>
          </cell>
          <cell r="G37">
            <v>6141509631</v>
          </cell>
          <cell r="H37">
            <v>664689405</v>
          </cell>
          <cell r="I37">
            <v>1359929008</v>
          </cell>
          <cell r="J37">
            <v>2179845660</v>
          </cell>
          <cell r="K37">
            <v>5760300436</v>
          </cell>
          <cell r="L37">
            <v>20454286</v>
          </cell>
          <cell r="M37">
            <v>5222850</v>
          </cell>
          <cell r="N37">
            <v>2645104</v>
          </cell>
          <cell r="O37">
            <v>661752851</v>
          </cell>
          <cell r="P37">
            <v>1009017399</v>
          </cell>
          <cell r="Q37">
            <v>914474357</v>
          </cell>
          <cell r="R37">
            <v>849785753</v>
          </cell>
          <cell r="S37">
            <v>583493459</v>
          </cell>
          <cell r="T37">
            <v>435035144</v>
          </cell>
        </row>
        <row r="43">
          <cell r="E43">
            <v>67109</v>
          </cell>
          <cell r="G43">
            <v>116.97</v>
          </cell>
          <cell r="H43">
            <v>12.67</v>
          </cell>
          <cell r="I43">
            <v>25.91</v>
          </cell>
          <cell r="J43">
            <v>41.52</v>
          </cell>
          <cell r="K43">
            <v>109.73</v>
          </cell>
          <cell r="L43">
            <v>0.39</v>
          </cell>
          <cell r="M43">
            <v>0.09</v>
          </cell>
          <cell r="N43">
            <v>0.04</v>
          </cell>
          <cell r="O43">
            <v>12.604850685714286</v>
          </cell>
          <cell r="P43">
            <v>19.21</v>
          </cell>
          <cell r="Q43">
            <v>18.306739839999999</v>
          </cell>
          <cell r="R43">
            <v>28.326191766666668</v>
          </cell>
          <cell r="S43">
            <v>19.449781966666666</v>
          </cell>
          <cell r="T43">
            <v>14.501171466666667</v>
          </cell>
        </row>
      </sheetData>
      <sheetData sheetId="7"/>
      <sheetData sheetId="8">
        <row r="30">
          <cell r="B30">
            <v>210000000</v>
          </cell>
          <cell r="C30">
            <v>105000000</v>
          </cell>
          <cell r="D30">
            <v>84000000</v>
          </cell>
          <cell r="E30">
            <v>84000000</v>
          </cell>
          <cell r="G30">
            <v>52500000</v>
          </cell>
          <cell r="H30">
            <v>52500000</v>
          </cell>
          <cell r="I30">
            <v>52500000</v>
          </cell>
          <cell r="J30">
            <v>52500000</v>
          </cell>
          <cell r="K30">
            <v>52500000</v>
          </cell>
          <cell r="L30">
            <v>52500000</v>
          </cell>
          <cell r="M30">
            <v>52500000</v>
          </cell>
          <cell r="N30">
            <v>52500000</v>
          </cell>
          <cell r="O30">
            <v>52500000</v>
          </cell>
          <cell r="P30">
            <v>50000000</v>
          </cell>
          <cell r="Q30">
            <v>50000000</v>
          </cell>
          <cell r="R30">
            <v>30000000</v>
          </cell>
          <cell r="S30">
            <v>30000000</v>
          </cell>
          <cell r="T30">
            <v>30000000</v>
          </cell>
        </row>
        <row r="33">
          <cell r="I33">
            <v>100</v>
          </cell>
          <cell r="J33">
            <v>100</v>
          </cell>
          <cell r="K33">
            <v>100</v>
          </cell>
          <cell r="L33">
            <v>100</v>
          </cell>
          <cell r="M33">
            <v>100</v>
          </cell>
          <cell r="N33">
            <v>100</v>
          </cell>
          <cell r="O33">
            <v>100</v>
          </cell>
          <cell r="P33">
            <v>100</v>
          </cell>
          <cell r="Q33">
            <v>100</v>
          </cell>
          <cell r="R33">
            <v>100</v>
          </cell>
          <cell r="S33">
            <v>100</v>
          </cell>
          <cell r="T33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قائمة المركز المالي"/>
    </sheetNames>
    <sheetDataSet>
      <sheetData sheetId="0" refreshError="1">
        <row r="11">
          <cell r="C11">
            <v>22962721104</v>
          </cell>
        </row>
        <row r="30">
          <cell r="C30">
            <v>5250000000</v>
          </cell>
          <cell r="D30">
            <v>5000000000</v>
          </cell>
          <cell r="E30">
            <v>5000000000</v>
          </cell>
          <cell r="F30">
            <v>3000000000</v>
          </cell>
          <cell r="G30">
            <v>3000000000</v>
          </cell>
          <cell r="H30">
            <v>3000000000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المؤشرات (2)"/>
      <sheetName val="الفهرس"/>
      <sheetName val="الشركات المدرجة"/>
      <sheetName val="المؤشرات الرئيسة"/>
      <sheetName val="نشرة تداول الأسهم"/>
      <sheetName val="نشرة تداول الأسهم (2)"/>
      <sheetName val="نشرة تداول الأسهم (3)"/>
      <sheetName val="نشرة تداول المزاد العلني"/>
      <sheetName val="نوع السوق"/>
      <sheetName val="قطاعي"/>
      <sheetName val="الخمس الأكبر قيمة"/>
      <sheetName val="الخمس الأكبر حجم"/>
      <sheetName val="الخمس الأكبر قيمة سوقية"/>
      <sheetName val="الأكثر ارتفاعا"/>
      <sheetName val="الأكثر انخفاضاً"/>
      <sheetName val="مقارنة"/>
      <sheetName val="ترتيب الوسطاء"/>
      <sheetName val="المؤشر وأحجام التداول"/>
      <sheetName val="جدول المؤشرات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>
            <v>231.25</v>
          </cell>
        </row>
        <row r="13">
          <cell r="F13">
            <v>166</v>
          </cell>
          <cell r="J13">
            <v>2283228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_Market_Summary_AR"/>
    </sheetNames>
    <sheetDataSet>
      <sheetData sheetId="0" refreshError="1">
        <row r="9">
          <cell r="C9">
            <v>7980</v>
          </cell>
        </row>
        <row r="14">
          <cell r="C14">
            <v>725016</v>
          </cell>
          <cell r="H14">
            <v>1504.89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_Market_Summary_AR"/>
    </sheetNames>
    <sheetDataSet>
      <sheetData sheetId="0" refreshError="1">
        <row r="13">
          <cell r="C13">
            <v>80142</v>
          </cell>
          <cell r="H13">
            <v>1400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rightToLeft="1" tabSelected="1" topLeftCell="L10" workbookViewId="0">
      <selection activeCell="T30" sqref="A30:T33"/>
    </sheetView>
  </sheetViews>
  <sheetFormatPr defaultRowHeight="14.25" x14ac:dyDescent="0.2"/>
  <cols>
    <col min="1" max="1" width="70.625" customWidth="1"/>
    <col min="2" max="3" width="14.125" bestFit="1" customWidth="1"/>
    <col min="4" max="8" width="12.875" bestFit="1" customWidth="1"/>
    <col min="9" max="20" width="11.375" bestFit="1" customWidth="1"/>
    <col min="21" max="21" width="30.625" bestFit="1" customWidth="1"/>
    <col min="22" max="22" width="43.75" bestFit="1" customWidth="1"/>
  </cols>
  <sheetData>
    <row r="1" spans="1:23" ht="16.5" x14ac:dyDescent="0.25">
      <c r="A1" s="1" t="s">
        <v>0</v>
      </c>
      <c r="B1" s="2"/>
      <c r="C1" s="2"/>
      <c r="D1" s="2"/>
      <c r="E1" s="3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</row>
    <row r="2" spans="1:23" ht="18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"/>
      <c r="V2" s="7" t="s">
        <v>2</v>
      </c>
      <c r="W2" s="5"/>
    </row>
    <row r="3" spans="1:23" ht="18" x14ac:dyDescent="0.25">
      <c r="A3" s="4"/>
      <c r="B3" s="8"/>
      <c r="C3" s="8"/>
      <c r="D3" s="34" t="s">
        <v>3</v>
      </c>
      <c r="E3" s="34"/>
      <c r="F3" s="34"/>
      <c r="G3" s="34"/>
      <c r="H3" s="34"/>
      <c r="I3" s="4"/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</row>
    <row r="4" spans="1:23" ht="18" x14ac:dyDescent="0.25">
      <c r="A4" s="9" t="s">
        <v>4</v>
      </c>
      <c r="B4" s="7">
        <v>2024</v>
      </c>
      <c r="C4" s="7">
        <v>2023</v>
      </c>
      <c r="D4" s="7">
        <v>2022</v>
      </c>
      <c r="E4" s="7">
        <v>2021</v>
      </c>
      <c r="F4" s="7">
        <v>2020</v>
      </c>
      <c r="G4" s="10">
        <v>2019</v>
      </c>
      <c r="H4" s="10">
        <v>2018</v>
      </c>
      <c r="I4" s="10">
        <v>2018</v>
      </c>
      <c r="J4" s="11">
        <v>2017</v>
      </c>
      <c r="K4" s="11">
        <v>2016</v>
      </c>
      <c r="L4" s="11">
        <v>2015</v>
      </c>
      <c r="M4" s="11">
        <v>2014</v>
      </c>
      <c r="N4" s="11">
        <v>2013</v>
      </c>
      <c r="O4" s="11">
        <v>2012</v>
      </c>
      <c r="P4" s="11">
        <v>2011</v>
      </c>
      <c r="Q4" s="11">
        <v>2010</v>
      </c>
      <c r="R4" s="11">
        <v>2009</v>
      </c>
      <c r="S4" s="10">
        <v>2008</v>
      </c>
      <c r="T4" s="11">
        <v>2007</v>
      </c>
      <c r="U4" s="9" t="s">
        <v>5</v>
      </c>
      <c r="V4" s="12" t="s">
        <v>2</v>
      </c>
      <c r="W4" s="5"/>
    </row>
    <row r="5" spans="1:23" ht="16.5" x14ac:dyDescent="0.25">
      <c r="A5" s="13"/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4"/>
      <c r="P5" s="14"/>
      <c r="Q5" s="14"/>
      <c r="R5" s="15"/>
      <c r="S5" s="14"/>
      <c r="T5" s="14"/>
      <c r="U5" s="16"/>
      <c r="V5" s="17"/>
      <c r="W5" s="5"/>
    </row>
    <row r="6" spans="1:23" ht="16.5" x14ac:dyDescent="0.25">
      <c r="A6" s="18" t="s">
        <v>6</v>
      </c>
      <c r="B6" s="19">
        <f>B31/B30</f>
        <v>2.5698828571428571E-2</v>
      </c>
      <c r="C6" s="19">
        <f>C31/C30</f>
        <v>3.8768447619047616E-2</v>
      </c>
      <c r="D6" s="19">
        <f>D31/D30</f>
        <v>5.5714369047619047E-2</v>
      </c>
      <c r="E6" s="19">
        <f>E31/E30</f>
        <v>1.9040940476190475E-2</v>
      </c>
      <c r="F6" s="19">
        <f>G31/G30</f>
        <v>1.4136685714285713E-2</v>
      </c>
      <c r="G6" s="19">
        <f>G31/G30</f>
        <v>1.4136685714285713E-2</v>
      </c>
      <c r="H6" s="19">
        <f>H31/H30</f>
        <v>7.624742857142857E-3</v>
      </c>
      <c r="I6" s="19">
        <f>I31/I30</f>
        <v>7.624742857142857E-3</v>
      </c>
      <c r="J6" s="19">
        <f t="shared" ref="J6:R6" si="0">J31/J30</f>
        <v>8.1539999999999998E-3</v>
      </c>
      <c r="K6" s="19">
        <f t="shared" si="0"/>
        <v>8.1539999999999998E-3</v>
      </c>
      <c r="L6" s="19">
        <f t="shared" si="0"/>
        <v>3.2915047619047617E-3</v>
      </c>
      <c r="M6" s="19">
        <f t="shared" si="0"/>
        <v>4.3490057142857141E-2</v>
      </c>
      <c r="N6" s="19">
        <f t="shared" si="0"/>
        <v>1.9270380952380952E-2</v>
      </c>
      <c r="O6" s="19">
        <f t="shared" si="0"/>
        <v>6.2332571428571426E-3</v>
      </c>
      <c r="P6" s="19">
        <f t="shared" si="0"/>
        <v>3.1986920000000002E-2</v>
      </c>
      <c r="Q6" s="19">
        <f t="shared" si="0"/>
        <v>1.4500320000000001E-2</v>
      </c>
      <c r="R6" s="19">
        <f t="shared" si="0"/>
        <v>2.6714E-3</v>
      </c>
      <c r="S6" s="19" t="s">
        <v>7</v>
      </c>
      <c r="T6" s="19" t="s">
        <v>7</v>
      </c>
      <c r="U6" s="20" t="s">
        <v>8</v>
      </c>
      <c r="V6" s="21" t="s">
        <v>9</v>
      </c>
      <c r="W6" s="5"/>
    </row>
    <row r="7" spans="1:23" ht="16.5" x14ac:dyDescent="0.25">
      <c r="A7" s="20" t="s">
        <v>10</v>
      </c>
      <c r="B7" s="20"/>
      <c r="C7" s="20"/>
      <c r="D7" s="20"/>
      <c r="E7" s="22">
        <f>'[1]قائمة الدخل '!E43</f>
        <v>67109</v>
      </c>
      <c r="F7" s="22">
        <f>'[1]قائمة الدخل '!G43</f>
        <v>116.97</v>
      </c>
      <c r="G7" s="22">
        <f>'[1]قائمة الدخل '!H43</f>
        <v>12.67</v>
      </c>
      <c r="H7" s="22">
        <f>'[1]قائمة الدخل '!I43</f>
        <v>25.91</v>
      </c>
      <c r="I7" s="22">
        <f>'[1]قائمة الدخل '!J43</f>
        <v>41.52</v>
      </c>
      <c r="J7" s="22">
        <f>'[1]قائمة الدخل '!J43</f>
        <v>41.52</v>
      </c>
      <c r="K7" s="22">
        <f>'[1]قائمة الدخل '!K43</f>
        <v>109.73</v>
      </c>
      <c r="L7" s="22">
        <f>'[1]قائمة الدخل '!L43</f>
        <v>0.39</v>
      </c>
      <c r="M7" s="22">
        <f>'[1]قائمة الدخل '!M43</f>
        <v>0.09</v>
      </c>
      <c r="N7" s="22">
        <f>'[1]قائمة الدخل '!N43</f>
        <v>0.04</v>
      </c>
      <c r="O7" s="22">
        <f>'[1]قائمة الدخل '!O43</f>
        <v>12.604850685714286</v>
      </c>
      <c r="P7" s="22">
        <f>'[1]قائمة الدخل '!P43</f>
        <v>19.21</v>
      </c>
      <c r="Q7" s="22">
        <f>'[1]قائمة الدخل '!Q43</f>
        <v>18.306739839999999</v>
      </c>
      <c r="R7" s="22">
        <f>'[1]قائمة الدخل '!R43</f>
        <v>28.326191766666668</v>
      </c>
      <c r="S7" s="22">
        <f>'[1]قائمة الدخل '!S43</f>
        <v>19.449781966666666</v>
      </c>
      <c r="T7" s="22">
        <f>'[1]قائمة الدخل '!T43</f>
        <v>14.501171466666667</v>
      </c>
      <c r="U7" s="20" t="s">
        <v>11</v>
      </c>
      <c r="V7" s="23" t="s">
        <v>12</v>
      </c>
      <c r="W7" s="5"/>
    </row>
    <row r="8" spans="1:23" ht="16.5" x14ac:dyDescent="0.25">
      <c r="A8" s="18" t="s">
        <v>13</v>
      </c>
      <c r="B8" s="18" t="s">
        <v>7</v>
      </c>
      <c r="C8" s="18" t="s">
        <v>7</v>
      </c>
      <c r="D8" s="18" t="s">
        <v>7</v>
      </c>
      <c r="E8" s="19" t="s">
        <v>7</v>
      </c>
      <c r="F8" s="19" t="s">
        <v>7</v>
      </c>
      <c r="G8" s="19" t="s">
        <v>7</v>
      </c>
      <c r="H8" s="19" t="s">
        <v>7</v>
      </c>
      <c r="I8" s="19" t="s">
        <v>7</v>
      </c>
      <c r="J8" s="19" t="s">
        <v>7</v>
      </c>
      <c r="K8" s="19" t="s">
        <v>7</v>
      </c>
      <c r="L8" s="19" t="s">
        <v>7</v>
      </c>
      <c r="M8" s="19" t="s">
        <v>7</v>
      </c>
      <c r="N8" s="19" t="s">
        <v>7</v>
      </c>
      <c r="O8" s="19" t="s">
        <v>7</v>
      </c>
      <c r="P8" s="19" t="s">
        <v>7</v>
      </c>
      <c r="Q8" s="24">
        <v>50</v>
      </c>
      <c r="R8" s="24">
        <v>60</v>
      </c>
      <c r="S8" s="24" t="s">
        <v>7</v>
      </c>
      <c r="T8" s="24" t="s">
        <v>7</v>
      </c>
      <c r="U8" s="20" t="s">
        <v>14</v>
      </c>
      <c r="V8" s="23" t="s">
        <v>15</v>
      </c>
      <c r="W8" s="5"/>
    </row>
    <row r="9" spans="1:23" ht="16.5" x14ac:dyDescent="0.25">
      <c r="A9" s="18" t="s">
        <v>16</v>
      </c>
      <c r="B9" s="24">
        <f>'[1]قائمة المركز المالي'!B41/('[1]نسب مالية'!B30/1000)</f>
        <v>3417.9315476190477</v>
      </c>
      <c r="C9" s="24">
        <f>'[1]قائمة المركز المالي'!C41/'[1]نسب مالية'!C30</f>
        <v>6047.9690367047615</v>
      </c>
      <c r="D9" s="24">
        <f>'[1]قائمة المركز المالي'!D41/'[1]نسب مالية'!D30</f>
        <v>1835.0751182142858</v>
      </c>
      <c r="E9" s="24">
        <f>'[1]قائمة المركز المالي'!E41/'[1]نسب مالية'!E30</f>
        <v>1480.81622825</v>
      </c>
      <c r="F9" s="24">
        <f>'[1]قائمة المركز المالي'!H41/'[1]نسب مالية'!G30</f>
        <v>379.20661980952383</v>
      </c>
      <c r="G9" s="24">
        <f>'[1]قائمة المركز المالي'!H41/'[1]نسب مالية'!G30</f>
        <v>379.20661980952383</v>
      </c>
      <c r="H9" s="24">
        <f>'[1]قائمة المركز المالي'!I41/'[1]نسب مالية'!H30</f>
        <v>339.09871758095238</v>
      </c>
      <c r="I9" s="24">
        <f>'[1]قائمة المركز المالي'!J41/'[1]نسب مالية'!I30</f>
        <v>313.1909759238095</v>
      </c>
      <c r="J9" s="24">
        <f>'[1]قائمة المركز المالي'!J41/'[1]نسب مالية'!J30</f>
        <v>313.1909759238095</v>
      </c>
      <c r="K9" s="24">
        <f>'[1]قائمة المركز المالي'!K41/'[1]نسب مالية'!K30</f>
        <v>271.67526636190479</v>
      </c>
      <c r="L9" s="24">
        <f>'[1]قائمة المركز المالي'!L41/'[1]نسب مالية'!L30</f>
        <v>161.94563199999999</v>
      </c>
      <c r="M9" s="24">
        <f>'[1]قائمة المركز المالي'!M41/'[1]نسب مالية'!M30</f>
        <v>161.55533348571427</v>
      </c>
      <c r="N9" s="24">
        <f>'[1]قائمة المركز المالي'!N41/'[1]نسب مالية'!N30</f>
        <v>161.460858</v>
      </c>
      <c r="O9" s="24">
        <f>'[1]قائمة المركز المالي'!O41/'[1]نسب مالية'!O30</f>
        <v>161.41682304761906</v>
      </c>
      <c r="P9" s="24">
        <f>'[1]قائمة المركز المالي'!P41/'[1]نسب مالية'!P30</f>
        <v>156.27614686000001</v>
      </c>
      <c r="Q9" s="24">
        <f>'[1]قائمة المركز المالي'!Q41/'[1]نسب مالية'!Q30</f>
        <v>146.10319106</v>
      </c>
      <c r="R9" s="24">
        <f>'[1]قائمة المركز المالي'!R41/'[1]نسب مالية'!R30</f>
        <v>158.6774187</v>
      </c>
      <c r="S9" s="24">
        <f>'[1]قائمة المركز المالي'!S41/'[1]نسب مالية'!S30</f>
        <v>140.35122693333332</v>
      </c>
      <c r="T9" s="24">
        <f>'[1]قائمة المركز المالي'!T41/'[1]نسب مالية'!T30</f>
        <v>129.15144496666667</v>
      </c>
      <c r="U9" s="20" t="s">
        <v>17</v>
      </c>
      <c r="V9" s="23" t="s">
        <v>18</v>
      </c>
      <c r="W9" s="5"/>
    </row>
    <row r="10" spans="1:23" ht="16.5" x14ac:dyDescent="0.25">
      <c r="A10" s="20" t="s">
        <v>19</v>
      </c>
      <c r="B10" s="20"/>
      <c r="C10" s="20"/>
      <c r="D10" s="20"/>
      <c r="E10" s="22">
        <f t="shared" ref="E10:R10" si="1">E32/E7</f>
        <v>1.4909922663130131E-2</v>
      </c>
      <c r="F10" s="22">
        <f t="shared" si="1"/>
        <v>6.2882790459092073</v>
      </c>
      <c r="G10" s="22">
        <f t="shared" si="1"/>
        <v>28.413575374901342</v>
      </c>
      <c r="H10" s="22">
        <f t="shared" si="1"/>
        <v>22.771130837514473</v>
      </c>
      <c r="I10" s="22">
        <f t="shared" si="1"/>
        <v>14.210019267822736</v>
      </c>
      <c r="J10" s="22">
        <f t="shared" si="1"/>
        <v>3.8535645472061653</v>
      </c>
      <c r="K10" s="22">
        <f t="shared" si="1"/>
        <v>1.4581244873781098</v>
      </c>
      <c r="L10" s="22">
        <f t="shared" si="1"/>
        <v>364.10256410256409</v>
      </c>
      <c r="M10" s="22">
        <f t="shared" si="1"/>
        <v>1844.4444444444446</v>
      </c>
      <c r="N10" s="25">
        <f t="shared" si="1"/>
        <v>4543.75</v>
      </c>
      <c r="O10" s="22">
        <f t="shared" si="1"/>
        <v>8.7466327645556241</v>
      </c>
      <c r="P10" s="22">
        <f t="shared" si="1"/>
        <v>7.1093180635085886</v>
      </c>
      <c r="Q10" s="22">
        <f t="shared" si="1"/>
        <v>16.440830133083928</v>
      </c>
      <c r="R10" s="22">
        <f t="shared" si="1"/>
        <v>9.8848444685562988</v>
      </c>
      <c r="S10" s="19" t="s">
        <v>7</v>
      </c>
      <c r="T10" s="19" t="s">
        <v>7</v>
      </c>
      <c r="U10" s="20" t="s">
        <v>20</v>
      </c>
      <c r="V10" s="23" t="s">
        <v>21</v>
      </c>
      <c r="W10" s="5"/>
    </row>
    <row r="11" spans="1:23" ht="16.5" x14ac:dyDescent="0.25">
      <c r="A11" s="18" t="s">
        <v>22</v>
      </c>
      <c r="B11" s="18" t="s">
        <v>7</v>
      </c>
      <c r="C11" s="18" t="s">
        <v>7</v>
      </c>
      <c r="D11" s="18" t="s">
        <v>7</v>
      </c>
      <c r="E11" s="19" t="s">
        <v>7</v>
      </c>
      <c r="F11" s="19" t="s">
        <v>7</v>
      </c>
      <c r="G11" s="19" t="s">
        <v>7</v>
      </c>
      <c r="H11" s="19" t="s">
        <v>7</v>
      </c>
      <c r="I11" s="19" t="s">
        <v>7</v>
      </c>
      <c r="J11" s="19" t="s">
        <v>7</v>
      </c>
      <c r="K11" s="19" t="s">
        <v>7</v>
      </c>
      <c r="L11" s="19" t="s">
        <v>7</v>
      </c>
      <c r="M11" s="19" t="s">
        <v>7</v>
      </c>
      <c r="N11" s="19" t="s">
        <v>7</v>
      </c>
      <c r="O11" s="19" t="s">
        <v>7</v>
      </c>
      <c r="P11" s="19" t="s">
        <v>7</v>
      </c>
      <c r="Q11" s="19">
        <f>Q8/Q32</f>
        <v>0.1661250988444338</v>
      </c>
      <c r="R11" s="19">
        <f>R8/R32</f>
        <v>0.21428571428571427</v>
      </c>
      <c r="S11" s="19" t="s">
        <v>7</v>
      </c>
      <c r="T11" s="19" t="s">
        <v>7</v>
      </c>
      <c r="U11" s="20" t="s">
        <v>23</v>
      </c>
      <c r="V11" s="21" t="s">
        <v>24</v>
      </c>
      <c r="W11" s="5"/>
    </row>
    <row r="12" spans="1:23" ht="16.5" x14ac:dyDescent="0.25">
      <c r="A12" s="18" t="s">
        <v>25</v>
      </c>
      <c r="B12" s="18" t="s">
        <v>7</v>
      </c>
      <c r="C12" s="18" t="s">
        <v>7</v>
      </c>
      <c r="D12" s="18" t="s">
        <v>7</v>
      </c>
      <c r="E12" s="19" t="s">
        <v>7</v>
      </c>
      <c r="F12" s="19" t="s">
        <v>7</v>
      </c>
      <c r="G12" s="19" t="s">
        <v>7</v>
      </c>
      <c r="H12" s="19" t="s">
        <v>7</v>
      </c>
      <c r="I12" s="19" t="s">
        <v>7</v>
      </c>
      <c r="J12" s="19" t="s">
        <v>7</v>
      </c>
      <c r="K12" s="19" t="s">
        <v>7</v>
      </c>
      <c r="L12" s="19" t="s">
        <v>7</v>
      </c>
      <c r="M12" s="19" t="s">
        <v>7</v>
      </c>
      <c r="N12" s="19" t="s">
        <v>7</v>
      </c>
      <c r="O12" s="19" t="s">
        <v>7</v>
      </c>
      <c r="P12" s="19" t="s">
        <v>7</v>
      </c>
      <c r="Q12" s="19">
        <f t="shared" ref="Q12:R12" si="2">Q8/Q7</f>
        <v>2.7312345309431132</v>
      </c>
      <c r="R12" s="19">
        <f t="shared" si="2"/>
        <v>2.1181809575477786</v>
      </c>
      <c r="S12" s="19" t="s">
        <v>7</v>
      </c>
      <c r="T12" s="19" t="s">
        <v>7</v>
      </c>
      <c r="U12" s="20" t="s">
        <v>26</v>
      </c>
      <c r="V12" s="26" t="s">
        <v>27</v>
      </c>
      <c r="W12" s="5"/>
    </row>
    <row r="13" spans="1:23" ht="16.5" x14ac:dyDescent="0.25">
      <c r="A13" s="18" t="s">
        <v>28</v>
      </c>
      <c r="B13" s="24">
        <f t="shared" ref="B13:R13" si="3">B32/B9</f>
        <v>0.59956730304547534</v>
      </c>
      <c r="C13" s="24">
        <f t="shared" si="3"/>
        <v>0.57750295657978601</v>
      </c>
      <c r="D13" s="24">
        <f t="shared" si="3"/>
        <v>0.93750385634028655</v>
      </c>
      <c r="E13" s="24">
        <f t="shared" si="3"/>
        <v>0.6757016710861401</v>
      </c>
      <c r="F13" s="24">
        <f t="shared" si="3"/>
        <v>1.9396813282675893</v>
      </c>
      <c r="G13" s="24">
        <f t="shared" si="3"/>
        <v>0.94935051550742611</v>
      </c>
      <c r="H13" s="24">
        <f t="shared" si="3"/>
        <v>1.7399063146240017</v>
      </c>
      <c r="I13" s="24">
        <f t="shared" si="3"/>
        <v>1.8838346100480567</v>
      </c>
      <c r="J13" s="24">
        <f t="shared" si="3"/>
        <v>0.5108704027248967</v>
      </c>
      <c r="K13" s="24">
        <f t="shared" si="3"/>
        <v>0.58893841218088794</v>
      </c>
      <c r="L13" s="24">
        <f t="shared" si="3"/>
        <v>0.87683748086518321</v>
      </c>
      <c r="M13" s="24">
        <f t="shared" si="3"/>
        <v>1.0275117287581146</v>
      </c>
      <c r="N13" s="24">
        <f t="shared" si="3"/>
        <v>1.1256598178116952</v>
      </c>
      <c r="O13" s="24">
        <f t="shared" si="3"/>
        <v>0.68301430989925693</v>
      </c>
      <c r="P13" s="24">
        <f t="shared" si="3"/>
        <v>0.8739017613631479</v>
      </c>
      <c r="Q13" s="24">
        <f t="shared" si="3"/>
        <v>2.0600371409848113</v>
      </c>
      <c r="R13" s="24">
        <f t="shared" si="3"/>
        <v>1.7645863053102464</v>
      </c>
      <c r="S13" s="19" t="s">
        <v>7</v>
      </c>
      <c r="T13" s="19" t="s">
        <v>7</v>
      </c>
      <c r="U13" s="20" t="s">
        <v>29</v>
      </c>
      <c r="V13" s="23" t="s">
        <v>30</v>
      </c>
      <c r="W13" s="5"/>
    </row>
    <row r="14" spans="1:23" ht="16.5" x14ac:dyDescent="0.25">
      <c r="A14" s="20" t="s">
        <v>31</v>
      </c>
      <c r="B14" s="27">
        <f>'[1]قائمة الدخل '!B37/'[1]قائمة المركز المالي'!B22</f>
        <v>3.4434715946691695E-2</v>
      </c>
      <c r="C14" s="27">
        <f>'[1]قائمة الدخل '!C37/'[1]قائمة المركز المالي'!C22</f>
        <v>0.22038062348097559</v>
      </c>
      <c r="D14" s="27">
        <f>'[1]قائمة الدخل '!D37/'[1]قائمة المركز المالي'!D22</f>
        <v>4.5456823121239845E-2</v>
      </c>
      <c r="E14" s="27">
        <f>'[1]قائمة الدخل '!E37/'[1]قائمة المركز المالي'!E22</f>
        <v>9.1800529766394259E-2</v>
      </c>
      <c r="F14" s="27">
        <f>'[1]قائمة الدخل '!G37/'[1]قائمة المركز المالي'!G22</f>
        <v>3.4980511582719281E-2</v>
      </c>
      <c r="G14" s="27">
        <f>'[1]قائمة الدخل '!H37/'[1]قائمة المركز المالي'!H22</f>
        <v>4.180294654158357E-3</v>
      </c>
      <c r="H14" s="27">
        <f>'[1]قائمة الدخل '!I37/'[1]قائمة المركز المالي'!I22</f>
        <v>8.7239919509257552E-3</v>
      </c>
      <c r="I14" s="27">
        <f>'[1]قائمة الدخل '!J37/'[1]قائمة المركز المالي'!J22</f>
        <v>1.56395001167016E-2</v>
      </c>
      <c r="J14" s="27">
        <f>'[1]قائمة الدخل '!J37/'[1]قائمة المركز المالي'!J22</f>
        <v>1.56395001167016E-2</v>
      </c>
      <c r="K14" s="27">
        <f>'[1]قائمة الدخل '!K37/'[1]قائمة المركز المالي'!K22</f>
        <v>4.6196837356350752E-2</v>
      </c>
      <c r="L14" s="27">
        <f>'[1]قائمة الدخل '!L37/'[1]قائمة المركز المالي'!L22</f>
        <v>2.3776645303611794E-4</v>
      </c>
      <c r="M14" s="27">
        <f>'[1]قائمة الدخل '!M37/'[1]قائمة المركز المالي'!M22</f>
        <v>7.5447699041537395E-5</v>
      </c>
      <c r="N14" s="27" t="s">
        <v>32</v>
      </c>
      <c r="O14" s="27">
        <f>'[1]قائمة الدخل '!O37/'[1]قائمة المركز المالي'!O22</f>
        <v>1.1565307844351983E-2</v>
      </c>
      <c r="P14" s="27">
        <f>'[1]قائمة الدخل '!P37/'[1]قائمة المركز المالي'!P22</f>
        <v>1.6415656735039554E-2</v>
      </c>
      <c r="Q14" s="27">
        <f>'[1]قائمة الدخل '!Q37/'[1]قائمة المركز المالي'!Q22</f>
        <v>1.1680060029993482E-2</v>
      </c>
      <c r="R14" s="27">
        <f>'[1]قائمة الدخل '!R37/'[1]قائمة المركز المالي'!R22</f>
        <v>1.2390241493067812E-2</v>
      </c>
      <c r="S14" s="27">
        <f>'[1]قائمة الدخل '!S37/'[1]قائمة المركز المالي'!S22</f>
        <v>1.1199853812226173E-2</v>
      </c>
      <c r="T14" s="27">
        <f>'[1]قائمة الدخل '!T37/'[1]قائمة المركز المالي'!T22</f>
        <v>8.8835080570311021E-3</v>
      </c>
      <c r="U14" s="20" t="s">
        <v>33</v>
      </c>
      <c r="V14" s="21" t="s">
        <v>34</v>
      </c>
      <c r="W14" s="5"/>
    </row>
    <row r="15" spans="1:23" ht="16.5" x14ac:dyDescent="0.25">
      <c r="A15" s="20" t="s">
        <v>35</v>
      </c>
      <c r="B15" s="27">
        <f>'[1]قائمة الدخل '!B37/'[1]قائمة المركز المالي'!B41</f>
        <v>0.11537804837059451</v>
      </c>
      <c r="C15" s="27">
        <f>'[1]قائمة الدخل '!C37/'[1]قائمة المركز المالي'!C41</f>
        <v>0.75730910786167294</v>
      </c>
      <c r="D15" s="27">
        <f>'[1]قائمة الدخل '!D37/'[1]قائمة المركز المالي'!D41</f>
        <v>0.19302192432314166</v>
      </c>
      <c r="E15" s="27">
        <f>'[1]قائمة الدخل '!E37/'[1]قائمة المركز المالي'!E41</f>
        <v>0.45316802579029658</v>
      </c>
      <c r="F15" s="27">
        <f>'[1]قائمة الدخل '!G37/'[1]قائمة المركز المالي'!G41</f>
        <v>0.23576349811852013</v>
      </c>
      <c r="G15" s="27">
        <f>'[1]قائمة الدخل '!H37/'[1]قائمة المركز المالي'!H41</f>
        <v>3.3387472449157372E-2</v>
      </c>
      <c r="H15" s="27">
        <f>'[1]قائمة الدخل '!I37/'[1]قائمة المركز المالي'!I41</f>
        <v>7.6388993332027588E-2</v>
      </c>
      <c r="I15" s="27">
        <f>'[1]قائمة الدخل '!J37/'[1]قائمة المركز المالي'!J41</f>
        <v>0.13257364645265693</v>
      </c>
      <c r="J15" s="27">
        <f>'[1]قائمة الدخل '!J37/'[1]قائمة المركز المالي'!J41</f>
        <v>0.13257364645265693</v>
      </c>
      <c r="K15" s="27">
        <f>'[1]قائمة الدخل '!K37/'[1]قائمة المركز المالي'!K41</f>
        <v>0.40386454672175198</v>
      </c>
      <c r="L15" s="27">
        <f>'[1]قائمة الدخل '!L37/'[1]قائمة المركز المالي'!L41</f>
        <v>2.4057792902932242E-3</v>
      </c>
      <c r="M15" s="27">
        <f>'[1]قائمة الدخل '!M37/'[1]قائمة المركز المالي'!M41</f>
        <v>6.157819429196005E-4</v>
      </c>
      <c r="N15" s="27">
        <f>'[1]قائمة الدخل '!N37/'[1]قائمة المركز المالي'!N41</f>
        <v>3.1204425615856282E-4</v>
      </c>
      <c r="O15" s="27">
        <f>'[1]قائمة الدخل '!O37/'[1]قائمة المركز المالي'!O41</f>
        <v>7.8088615371926282E-2</v>
      </c>
      <c r="P15" s="27">
        <f>'[1]قائمة الدخل '!P37/'[1]قائمة المركز المالي'!P41</f>
        <v>0.12913261803209525</v>
      </c>
      <c r="Q15" s="27">
        <f>'[1]قائمة الدخل '!Q37/'[1]قائمة المركز المالي'!Q41</f>
        <v>0.12518198272951533</v>
      </c>
      <c r="R15" s="27">
        <f>'[1]قائمة الدخل '!R37/'[1]قائمة المركز المالي'!R41</f>
        <v>0.1785143216894709</v>
      </c>
      <c r="S15" s="27">
        <f>'[1]قائمة الدخل '!S37/'[1]قائمة المركز المالي'!S41</f>
        <v>0.13857935118661477</v>
      </c>
      <c r="T15" s="27">
        <f>'[1]قائمة الدخل '!T37/'[1]قائمة المركز المالي'!T41</f>
        <v>0.11228036566226066</v>
      </c>
      <c r="U15" s="20" t="s">
        <v>36</v>
      </c>
      <c r="V15" s="21" t="s">
        <v>37</v>
      </c>
      <c r="W15" s="5"/>
    </row>
    <row r="16" spans="1:23" ht="16.5" x14ac:dyDescent="0.25">
      <c r="A16" s="18" t="s">
        <v>38</v>
      </c>
      <c r="B16" s="19">
        <f>'[1]قائمة الدخل '!B14/'[1]قائمة الدخل '!B22</f>
        <v>0.67776564721668053</v>
      </c>
      <c r="C16" s="19">
        <f>'[1]قائمة الدخل '!C14/'[1]قائمة الدخل '!C22</f>
        <v>0.11159582959589504</v>
      </c>
      <c r="D16" s="19">
        <f>'[1]قائمة الدخل '!D14/'[1]قائمة الدخل '!D22</f>
        <v>0.46826998392168206</v>
      </c>
      <c r="E16" s="19">
        <f>'[1]قائمة الدخل '!E14/'[1]قائمة الدخل '!E22</f>
        <v>0.1376155117419243</v>
      </c>
      <c r="F16" s="19">
        <f>'[1]قائمة الدخل '!G14/'[1]قائمة الدخل '!G22</f>
        <v>0.96335335705446368</v>
      </c>
      <c r="G16" s="19">
        <f>'[1]قائمة الدخل '!H14/'[1]قائمة الدخل '!H22</f>
        <v>0.971560203890662</v>
      </c>
      <c r="H16" s="19">
        <f>'[1]قائمة الدخل '!I14/'[1]قائمة الدخل '!I22</f>
        <v>0.97130775530198965</v>
      </c>
      <c r="I16" s="19">
        <f>'[1]قائمة الدخل '!J14/'[1]قائمة الدخل '!J22</f>
        <v>3.6134363187794007</v>
      </c>
      <c r="J16" s="19">
        <f>'[1]قائمة الدخل '!J14/'[1]قائمة الدخل '!J22</f>
        <v>3.6134363187794007</v>
      </c>
      <c r="K16" s="19">
        <f>'[1]قائمة الدخل '!K14/'[1]قائمة الدخل '!K22</f>
        <v>0.31006826939654669</v>
      </c>
      <c r="L16" s="19">
        <f>'[1]قائمة الدخل '!L14/'[1]قائمة الدخل '!L22</f>
        <v>0.30533846094796641</v>
      </c>
      <c r="M16" s="19">
        <f>'[1]قائمة الدخل '!M14/'[1]قائمة الدخل '!M22</f>
        <v>0.37012767517070455</v>
      </c>
      <c r="N16" s="19">
        <f>'[1]قائمة الدخل '!N14/'[1]قائمة الدخل '!N22</f>
        <v>0.36421307474876458</v>
      </c>
      <c r="O16" s="19">
        <f>'[1]قائمة الدخل '!O14/'[1]قائمة الدخل '!O22</f>
        <v>0.68265600519647607</v>
      </c>
      <c r="P16" s="19">
        <f>'[1]قائمة الدخل '!P14/'[1]قائمة الدخل '!P22</f>
        <v>0.81190856936282418</v>
      </c>
      <c r="Q16" s="19">
        <f>'[1]قائمة الدخل '!Q14/'[1]قائمة الدخل '!Q22</f>
        <v>0.91824442838286569</v>
      </c>
      <c r="R16" s="19">
        <f>'[1]قائمة الدخل '!R14/'[1]قائمة الدخل '!R22</f>
        <v>0.95012925065871612</v>
      </c>
      <c r="S16" s="19">
        <f>'[1]قائمة الدخل '!S14/'[1]قائمة الدخل '!S22</f>
        <v>1.0682874301380407</v>
      </c>
      <c r="T16" s="19">
        <f>'[1]قائمة الدخل '!T14/'[1]قائمة الدخل '!T22</f>
        <v>1.1374746736614394</v>
      </c>
      <c r="U16" s="20" t="s">
        <v>39</v>
      </c>
      <c r="V16" s="28" t="s">
        <v>40</v>
      </c>
      <c r="W16" s="5"/>
    </row>
    <row r="17" spans="1:23" ht="16.5" x14ac:dyDescent="0.25">
      <c r="A17" s="18" t="s">
        <v>41</v>
      </c>
      <c r="B17" s="19">
        <f>'[1]قائمة الدخل '!B37/'[1]قائمة الدخل '!B22</f>
        <v>0.58375565259017581</v>
      </c>
      <c r="C17" s="19">
        <f>'[1]قائمة الدخل '!C37/'[1]قائمة الدخل '!C22</f>
        <v>0.93689322918402773</v>
      </c>
      <c r="D17" s="19">
        <f>'[1]قائمة الدخل '!D37/'[1]قائمة الدخل '!D22</f>
        <v>0.68466353522071277</v>
      </c>
      <c r="E17" s="19">
        <f>'[1]قائمة الدخل '!E37/'[1]قائمة الدخل '!E22</f>
        <v>0.83163931237927713</v>
      </c>
      <c r="F17" s="19">
        <f>'[1]قائمة الدخل '!G37/'[1]قائمة الدخل '!G22</f>
        <v>1.315612802715693</v>
      </c>
      <c r="G17" s="19">
        <f>'[1]قائمة الدخل '!H37/'[1]قائمة الدخل '!H22</f>
        <v>0.18275444370519378</v>
      </c>
      <c r="H17" s="19">
        <f>'[1]قائمة الدخل '!I37/'[1]قائمة الدخل '!I22</f>
        <v>0.37381142086342578</v>
      </c>
      <c r="I17" s="19">
        <f>'[1]قائمة الدخل '!J37/'[1]قائمة الدخل '!J22</f>
        <v>1.8252040014817787</v>
      </c>
      <c r="J17" s="19">
        <f>'[1]قائمة الدخل '!J37/'[1]قائمة الدخل '!J22</f>
        <v>1.8252040014817787</v>
      </c>
      <c r="K17" s="19">
        <f>'[1]قائمة الدخل '!K37/'[1]قائمة الدخل '!K22</f>
        <v>0.39733383458925653</v>
      </c>
      <c r="L17" s="19">
        <f>'[1]قائمة الدخل '!L37/'[1]قائمة الدخل '!L22</f>
        <v>2.2022686402387529E-3</v>
      </c>
      <c r="M17" s="19">
        <f>'[1]قائمة الدخل '!M37/'[1]قائمة الدخل '!M22</f>
        <v>1.2818462781105215E-3</v>
      </c>
      <c r="N17" s="19">
        <f>'[1]قائمة الدخل '!N37/'[1]قائمة الدخل '!N22</f>
        <v>5.2249657834099142E-4</v>
      </c>
      <c r="O17" s="19">
        <f>'[1]قائمة الدخل '!O37/'[1]قائمة الدخل '!O22</f>
        <v>0.2375611292993921</v>
      </c>
      <c r="P17" s="19">
        <f>'[1]قائمة الدخل '!P37/'[1]قائمة الدخل '!P22</f>
        <v>0.3855482063981211</v>
      </c>
      <c r="Q17" s="19">
        <f>'[1]قائمة الدخل '!Q37/'[1]قائمة الدخل '!Q22</f>
        <v>0.45983933526412674</v>
      </c>
      <c r="R17" s="19">
        <f>'[1]قائمة الدخل '!R37/'[1]قائمة الدخل '!R22</f>
        <v>0.47630771514345888</v>
      </c>
      <c r="S17" s="19">
        <f>'[1]قائمة الدخل '!S37/'[1]قائمة الدخل '!S22</f>
        <v>0.44152723286545698</v>
      </c>
      <c r="T17" s="19">
        <f>'[1]قائمة الدخل '!T37/'[1]قائمة الدخل '!T22</f>
        <v>0.47416811371901652</v>
      </c>
      <c r="U17" s="18" t="s">
        <v>42</v>
      </c>
      <c r="V17" s="21" t="s">
        <v>43</v>
      </c>
      <c r="W17" s="5"/>
    </row>
    <row r="18" spans="1:23" ht="16.5" x14ac:dyDescent="0.25">
      <c r="A18" s="18" t="s">
        <v>44</v>
      </c>
      <c r="B18" s="19">
        <f>'[1]قائمة الدخل '!B22/'[1]قائمة المركز المالي'!B22</f>
        <v>5.8988235563804468E-2</v>
      </c>
      <c r="C18" s="19">
        <f>'[1]قائمة الدخل '!C22/'[1]قائمة المركز المالي'!C22</f>
        <v>0.23522490782958547</v>
      </c>
      <c r="D18" s="19">
        <f>'[1]قائمة الدخل '!D22/'[1]قائمة المركز المالي'!D22</f>
        <v>6.6392937235347393E-2</v>
      </c>
      <c r="E18" s="19">
        <f>'[1]قائمة الدخل '!E22/'[1]قائمة المركز المالي'!E22</f>
        <v>0.11038502918261243</v>
      </c>
      <c r="F18" s="19">
        <f>'[1]قائمة الدخل '!G22/'[1]قائمة المركز المالي'!G22</f>
        <v>2.6588758873820912E-2</v>
      </c>
      <c r="G18" s="19">
        <f>'[1]قائمة الدخل '!H22/'[1]قائمة المركز المالي'!H22</f>
        <v>2.287383315779563E-2</v>
      </c>
      <c r="H18" s="19">
        <f>'[1]قائمة الدخل '!I22/'[1]قائمة المركز المالي'!I22</f>
        <v>2.3337949201164498E-2</v>
      </c>
      <c r="I18" s="19">
        <f>'[1]قائمة الدخل '!J22/'[1]قائمة المركز المالي'!J22</f>
        <v>8.5686312894365686E-3</v>
      </c>
      <c r="J18" s="19">
        <f>'[1]قائمة الدخل '!J22/'[1]قائمة المركز المالي'!J22</f>
        <v>8.5686312894365686E-3</v>
      </c>
      <c r="K18" s="19">
        <f>'[1]قائمة الدخل '!K22/'[1]قائمة المركز المالي'!K22</f>
        <v>0.11626706143489313</v>
      </c>
      <c r="L18" s="19">
        <f>'[1]قائمة الدخل '!L22/'[1]قائمة المركز المالي'!L22</f>
        <v>0.10796432764457889</v>
      </c>
      <c r="M18" s="19">
        <f>'[1]قائمة الدخل '!M22/'[1]قائمة المركز المالي'!M22</f>
        <v>5.8858616926164883E-2</v>
      </c>
      <c r="N18" s="19">
        <f>'[1]قائمة الدخل '!N22/'[1]قائمة المركز المالي'!N22</f>
        <v>7.7618104582570749E-2</v>
      </c>
      <c r="O18" s="19">
        <f>'[1]قائمة الدخل '!O22/'[1]قائمة المركز المالي'!O22</f>
        <v>4.8683502551364478E-2</v>
      </c>
      <c r="P18" s="19">
        <f>'[1]قائمة الدخل '!P22/'[1]قائمة المركز المالي'!P22</f>
        <v>4.2577442879058756E-2</v>
      </c>
      <c r="Q18" s="19">
        <f>'[1]قائمة الدخل '!Q22/'[1]قائمة المركز المالي'!Q22</f>
        <v>2.5400306442432949E-2</v>
      </c>
      <c r="R18" s="19">
        <f>'[1]قائمة الدخل '!R22/'[1]قائمة المركز المالي'!R22</f>
        <v>2.601310266271039E-2</v>
      </c>
      <c r="S18" s="19">
        <f>'[1]قائمة الدخل '!S22/'[1]قائمة المركز المالي'!S22</f>
        <v>2.5366167652990532E-2</v>
      </c>
      <c r="T18" s="19">
        <f>'[1]قائمة الدخل '!T22/'[1]قائمة المركز المالي'!T22</f>
        <v>1.8734933455047356E-2</v>
      </c>
      <c r="U18" s="18" t="s">
        <v>45</v>
      </c>
      <c r="V18" s="21" t="s">
        <v>46</v>
      </c>
      <c r="W18" s="5"/>
    </row>
    <row r="19" spans="1:23" ht="16.5" x14ac:dyDescent="0.25">
      <c r="A19" s="18" t="s">
        <v>47</v>
      </c>
      <c r="B19" s="19">
        <f>'[1]قائمة المركز المالي'!B43/'[1]قائمة المركز المالي'!B22</f>
        <v>0.29844864331584792</v>
      </c>
      <c r="C19" s="19">
        <f>'[1]قائمة المركز المالي'!C43/'[1]قائمة المركز المالي'!C22</f>
        <v>0.29100645517331197</v>
      </c>
      <c r="D19" s="19">
        <f>'[1]قائمة المركز المالي'!D43/'[1]قائمة المركز المالي'!D22</f>
        <v>0.23551128260376908</v>
      </c>
      <c r="E19" s="19">
        <f>'[1]قائمة المركز المالي'!E43/'[1]قائمة المركز المالي'!E22</f>
        <v>0.20259290602283295</v>
      </c>
      <c r="F19" s="19">
        <f>'[1]قائمة المركز المالي'!G43/'[1]قائمة المركز المالي'!G22</f>
        <v>0.14845654146538978</v>
      </c>
      <c r="G19" s="19">
        <f>'[1]قائمة المركز المالي'!H43/'[1]قائمة المركز المالي'!H22</f>
        <v>0.12529716712496805</v>
      </c>
      <c r="H19" s="19">
        <f>'[1]قائمة المركز المالي'!I43/'[1]قائمة المركز المالي'!I22</f>
        <v>0.11429836262714925</v>
      </c>
      <c r="I19" s="19">
        <f>'[1]قائمة المركز المالي'!J43/'[1]قائمة المركز المالي'!J22</f>
        <v>0.11807463319051988</v>
      </c>
      <c r="J19" s="19">
        <f>'[1]قائمة المركز المالي'!J43/'[1]قائمة المركز المالي'!J22</f>
        <v>0.11807463319051988</v>
      </c>
      <c r="K19" s="19">
        <f>'[1]قائمة المركز المالي'!K43/'[1]قائمة المركز المالي'!K22</f>
        <v>0.11450354250627395</v>
      </c>
      <c r="L19" s="19">
        <f>'[1]قائمة المركز المالي'!L43/'[1]قائمة المركز المالي'!L22</f>
        <v>9.9006220664883876E-2</v>
      </c>
      <c r="M19" s="19">
        <f>'[1]قائمة المركز المالي'!M43/'[1]قائمة المركز المالي'!M22</f>
        <v>0.12274122354911034</v>
      </c>
      <c r="N19" s="19">
        <f>'[1]قائمة المركز المالي'!N43/'[1]قائمة المركز المالي'!N22</f>
        <v>0.13019331803315151</v>
      </c>
      <c r="O19" s="19">
        <f>'[1]قائمة المركز المالي'!O43/'[1]قائمة المركز المالي'!O22</f>
        <v>0.14835802261434994</v>
      </c>
      <c r="P19" s="19">
        <f>'[1]قائمة المركز المالي'!P43/'[1]قائمة المركز المالي'!P22</f>
        <v>0.12735847842586867</v>
      </c>
      <c r="Q19" s="19">
        <f>'[1]قائمة المركز المالي'!Q43/'[1]قائمة المركز المالي'!Q22</f>
        <v>9.3485210082917922E-2</v>
      </c>
      <c r="R19" s="19">
        <f>'[1]قائمة المركز المالي'!R43/'[1]قائمة المركز المالي'!R22</f>
        <v>6.9626255240460649E-2</v>
      </c>
      <c r="S19" s="19">
        <f>'[1]قائمة المركز المالي'!S43/'[1]قائمة المركز المالي'!S22</f>
        <v>8.081906659487921E-2</v>
      </c>
      <c r="T19" s="19">
        <f>'[1]قائمة المركز المالي'!T43/'[1]قائمة المركز المالي'!T22</f>
        <v>7.9118980461398702E-2</v>
      </c>
      <c r="U19" s="20" t="s">
        <v>48</v>
      </c>
      <c r="V19" s="21" t="s">
        <v>49</v>
      </c>
      <c r="W19" s="5"/>
    </row>
    <row r="20" spans="1:23" ht="16.5" x14ac:dyDescent="0.25">
      <c r="A20" s="18" t="s">
        <v>50</v>
      </c>
      <c r="B20" s="19">
        <f>'[1]قائمة المركز المالي'!B41/('[1]قائمة المركز المالي'!B25+'[1]قائمة المركز المالي'!B26)</f>
        <v>0.453819874712794</v>
      </c>
      <c r="C20" s="19">
        <f>'[1]قائمة المركز المالي'!C41/('[1]قائمة المركز المالي'!C25+'[1]قائمة المركز المالي'!C26)</f>
        <v>0.45841684022203982</v>
      </c>
      <c r="D20" s="19">
        <f>'[1]قائمة المركز المالي'!D41/('[1]قائمة المركز المالي'!D25+'[1]قائمة المركز المالي'!D26)</f>
        <v>0.33742354717679368</v>
      </c>
      <c r="E20" s="19">
        <f>'[1]قائمة المركز المالي'!E41/('[1]قائمة المركز المالي'!E25+'[1]قائمة المركز المالي'!E26)</f>
        <v>0.27345475707191202</v>
      </c>
      <c r="F20" s="19">
        <f>'[1]قائمة المركز المالي'!G41/('[1]قائمة المركز المالي'!G25+'[1]قائمة المركز المالي'!G26)</f>
        <v>0.20019986316414656</v>
      </c>
      <c r="G20" s="19">
        <f>'[1]قائمة المركز المالي'!H41/('[1]قائمة المركز المالي'!H25+'[1]قائمة المركز المالي'!H26)</f>
        <v>0.16255632169981421</v>
      </c>
      <c r="H20" s="19">
        <f>'[1]قائمة المركز المالي'!I41/('[1]قائمة المركز المالي'!I25+'[1]قائمة المركز المالي'!I26)</f>
        <v>0.14536307475531929</v>
      </c>
      <c r="I20" s="19">
        <f>'[1]قائمة المركز المالي'!J41/('[1]قائمة المركز المالي'!J25+'[1]قائمة المركز المالي'!J26)</f>
        <v>0.15852060824622463</v>
      </c>
      <c r="J20" s="19">
        <f>'[1]قائمة المركز المالي'!J41/('[1]قائمة المركز المالي'!J25+'[1]قائمة المركز المالي'!J26)</f>
        <v>0.15852060824622463</v>
      </c>
      <c r="K20" s="19">
        <f>'[1]قائمة المركز المالي'!K41/('[1]قائمة المركز المالي'!K25+'[1]قائمة المركز المالي'!K26)</f>
        <v>0.1592089862458996</v>
      </c>
      <c r="L20" s="19">
        <f>'[1]قائمة المركز المالي'!L41/('[1]قائمة المركز المالي'!L25+'[1]قائمة المركز المالي'!L26)</f>
        <v>0.12979033959795941</v>
      </c>
      <c r="M20" s="19">
        <f>'[1]قائمة المركز المالي'!M41/('[1]قائمة المركز المالي'!M25+'[1]قائمة المركز المالي'!M26)</f>
        <v>0.15792938972438533</v>
      </c>
      <c r="N20" s="19">
        <f>'[1]قائمة المركز المالي'!N41/('[1]قائمة المركز المالي'!N25+'[1]قائمة المركز المالي'!N26)</f>
        <v>0.1659471899395403</v>
      </c>
      <c r="O20" s="19">
        <f>'[1]قائمة المركز المالي'!O41/('[1]قائمة المركز المالي'!O25+'[1]قائمة المركز المالي'!O26)</f>
        <v>0.18869235618764549</v>
      </c>
      <c r="P20" s="19">
        <f>'[1]قائمة المركز المالي'!P41/('[1]قائمة المركز المالي'!P25+'[1]قائمة المركز المالي'!P26)</f>
        <v>0.16892394856144433</v>
      </c>
      <c r="Q20" s="19">
        <f>'[1]قائمة المركز المالي'!Q41/('[1]قائمة المركز المالي'!Q25+'[1]قائمة المركز المالي'!Q26)</f>
        <v>0.11296552669758263</v>
      </c>
      <c r="R20" s="19">
        <f>'[1]قائمة المركز المالي'!R41/('[1]قائمة المركز المالي'!R25+'[1]قائمة المركز المالي'!R26)</f>
        <v>8.3073269467952016E-2</v>
      </c>
      <c r="S20" s="19">
        <f>'[1]قائمة المركز المالي'!S41/('[1]قائمة المركز المالي'!S25+'[1]قائمة المركز المالي'!S26)</f>
        <v>9.9756483895184989E-2</v>
      </c>
      <c r="T20" s="19">
        <f>'[1]قائمة المركز المالي'!T41/('[1]قائمة المركز المالي'!T25+'[1]قائمة المركز المالي'!T26)</f>
        <v>0.10198566612045684</v>
      </c>
      <c r="U20" s="18" t="s">
        <v>51</v>
      </c>
      <c r="V20" s="21" t="s">
        <v>52</v>
      </c>
      <c r="W20" s="5"/>
    </row>
    <row r="21" spans="1:23" ht="16.5" x14ac:dyDescent="0.25">
      <c r="A21" s="18" t="s">
        <v>53</v>
      </c>
      <c r="B21" s="19">
        <f>'[1]قائمة المركز المالي'!B32/'[1]قائمة المركز المالي'!B22</f>
        <v>0.70155135668415214</v>
      </c>
      <c r="C21" s="19">
        <f>'[1]قائمة المركز المالي'!C32/'[1]قائمة المركز المالي'!C22</f>
        <v>0.70899354482714627</v>
      </c>
      <c r="D21" s="19">
        <f>'[1]قائمة المركز المالي'!D32/'[1]قائمة المركز المالي'!D22</f>
        <v>0.76448871739623092</v>
      </c>
      <c r="E21" s="19">
        <f>'[1]قائمة المركز المالي'!E32/'[1]قائمة المركز المالي'!E22</f>
        <v>0.79740709397716703</v>
      </c>
      <c r="F21" s="19">
        <f>'[1]قائمة المركز المالي'!G32/'[1]قائمة المركز المالي'!G22</f>
        <v>0.85154345853461022</v>
      </c>
      <c r="G21" s="19">
        <f>'[1]قائمة المركز المالي'!H32/'[1]قائمة المركز المالي'!H22</f>
        <v>0.87470283287503192</v>
      </c>
      <c r="H21" s="19">
        <f>'[1]قائمة المركز المالي'!I32/'[1]قائمة المركز المالي'!I22</f>
        <v>0.88570163737285079</v>
      </c>
      <c r="I21" s="19">
        <f>'[1]قائمة المركز المالي'!J32/'[1]قائمة المركز المالي'!J22</f>
        <v>0.88192536680948008</v>
      </c>
      <c r="J21" s="19">
        <f>'[1]قائمة المركز المالي'!J32/'[1]قائمة المركز المالي'!J22</f>
        <v>0.88192536680948008</v>
      </c>
      <c r="K21" s="19">
        <f>'[1]قائمة المركز المالي'!K32/'[1]قائمة المركز المالي'!K22</f>
        <v>0.88549645749372607</v>
      </c>
      <c r="L21" s="19">
        <f>'[1]قائمة المركز المالي'!L32/'[1]قائمة المركز المالي'!L22</f>
        <v>0.90099377933511615</v>
      </c>
      <c r="M21" s="19">
        <f>'[1]قائمة المركز المالي'!M32/'[1]قائمة المركز المالي'!M22</f>
        <v>0.87725877645088968</v>
      </c>
      <c r="N21" s="19">
        <f>'[1]قائمة المركز المالي'!N32/'[1]قائمة المركز المالي'!N22</f>
        <v>0.86980668196684852</v>
      </c>
      <c r="O21" s="19">
        <f>'[1]قائمة المركز المالي'!O32/'[1]قائمة المركز المالي'!O22</f>
        <v>0.85164197738565006</v>
      </c>
      <c r="P21" s="19">
        <f>'[1]قائمة المركز المالي'!P32/'[1]قائمة المركز المالي'!P22</f>
        <v>0.87264152157413133</v>
      </c>
      <c r="Q21" s="19">
        <f>'[1]قائمة المركز المالي'!Q32/'[1]قائمة المركز المالي'!Q22</f>
        <v>0.90651478991708212</v>
      </c>
      <c r="R21" s="19">
        <f>'[1]قائمة المركز المالي'!R32/'[1]قائمة المركز المالي'!R22</f>
        <v>0.93037374475953938</v>
      </c>
      <c r="S21" s="19">
        <f>'[1]قائمة المركز المالي'!S32/'[1]قائمة المركز المالي'!S22</f>
        <v>0.91918093340512075</v>
      </c>
      <c r="T21" s="19">
        <f>'[1]قائمة المركز المالي'!T32/'[1]قائمة المركز المالي'!T22</f>
        <v>0.92088101953860135</v>
      </c>
      <c r="U21" s="20" t="s">
        <v>54</v>
      </c>
      <c r="V21" s="21" t="s">
        <v>55</v>
      </c>
      <c r="W21" s="5"/>
    </row>
    <row r="22" spans="1:23" ht="16.5" x14ac:dyDescent="0.25">
      <c r="A22" s="18" t="s">
        <v>56</v>
      </c>
      <c r="B22" s="19">
        <f>('[1]قائمة المركز المالي'!B25+'[1]قائمة المركز المالي'!B26)/'[1]قائمة المركز المالي'!B22</f>
        <v>0.65764239864451768</v>
      </c>
      <c r="C22" s="19">
        <f>('[1]قائمة المركز المالي'!C25+'[1]قائمة المركز المالي'!C26)/'[1]قائمة المركز المالي'!C22</f>
        <v>0.63480401385182228</v>
      </c>
      <c r="D22" s="19">
        <f>('[1]قائمة المركز المالي'!D25+'[1]قائمة المركز المالي'!D26)/'[1]قائمة المركز المالي'!D22</f>
        <v>0.69793833476420508</v>
      </c>
      <c r="E22" s="19">
        <f>('[1]قائمة المركز المالي'!E25+'[1]قائمة المركز المالي'!E26)/'[1]قائمة المركز المالي'!E22</f>
        <v>0.74079909801040111</v>
      </c>
      <c r="F22" s="19">
        <f>('[1]قائمة المركز المالي'!G25+'[1]قائمة المركز المالي'!G26)/'[1]قائمة المركز المالي'!G22</f>
        <v>0.74111535883935031</v>
      </c>
      <c r="G22" s="19">
        <f>('[1]قائمة المركز المالي'!H25+'[1]قائمة المركز المالي'!H26)/'[1]قائمة المركز المالي'!H22</f>
        <v>0.77022833002851521</v>
      </c>
      <c r="H22" s="19">
        <f>('[1]قائمة المركز المالي'!I25+'[1]قائمة المركز المالي'!I26)/'[1]قائمة المركز المالي'!I22</f>
        <v>0.78565226818729084</v>
      </c>
      <c r="I22" s="19">
        <f>('[1]قائمة المركز المالي'!J25+'[1]قائمة المركز المالي'!J26)/'[1]قائمة المركز المالي'!J22</f>
        <v>0.74418332725320391</v>
      </c>
      <c r="J22" s="19">
        <f>('[1]قائمة المركز المالي'!J25+'[1]قائمة المركز المالي'!J26)/'[1]قائمة المركز المالي'!J22</f>
        <v>0.74418332725320391</v>
      </c>
      <c r="K22" s="19">
        <f>('[1]قائمة المركز المالي'!K25+'[1]قائمة المركز المالي'!K26)/'[1]قائمة المركز المالي'!K22</f>
        <v>0.71847049415574393</v>
      </c>
      <c r="L22" s="19">
        <f>('[1]قائمة المركز المالي'!L25+'[1]قائمة المركز المالي'!L26)/'[1]قائمة المركز المالي'!L22</f>
        <v>0.76146935196253318</v>
      </c>
      <c r="M22" s="19">
        <f>('[1]قائمة المركز المالي'!M25+'[1]قائمة المركز المالي'!M26)/'[1]قائمة المركز المالي'!M22</f>
        <v>0.77581128524393128</v>
      </c>
      <c r="N22" s="19">
        <f>('[1]قائمة المركز المالي'!N25+'[1]قائمة المركز المالي'!N26)/'[1]قائمة المركز المالي'!N22</f>
        <v>0.78317783586961098</v>
      </c>
      <c r="O22" s="19">
        <f>('[1]قائمة المركز المالي'!O25+'[1]قائمة المركز المالي'!O26)/'[1]قائمة المركز المالي'!O22</f>
        <v>0.78490151536296637</v>
      </c>
      <c r="P22" s="19">
        <f>('[1]قائمة المركز المالي'!P25+'[1]قائمة المركز المالي'!P26)/'[1]قائمة المركز المالي'!P22</f>
        <v>0.75254258634673066</v>
      </c>
      <c r="Q22" s="19">
        <f>('[1]قائمة المركز المالي'!Q25+'[1]قائمة المركز المالي'!Q26)/'[1]قائمة المركز المالي'!Q22</f>
        <v>0.82595677018292568</v>
      </c>
      <c r="R22" s="19">
        <f>('[1]قائمة المركز المالي'!R25+'[1]قائمة المركز المالي'!R26)/'[1]قائمة المركز المالي'!R22</f>
        <v>0.83549797953543958</v>
      </c>
      <c r="S22" s="19">
        <f>('[1]قائمة المركز المالي'!S25+'[1]قائمة المركز المالي'!S26)/'[1]قائمة المركز المالي'!S22</f>
        <v>0.810163544655368</v>
      </c>
      <c r="T22" s="19">
        <f>('[1]قائمة المركز المالي'!T25+'[1]قائمة المركز المالي'!T26)/'[1]قائمة المركز المالي'!T22</f>
        <v>0.77578529876884905</v>
      </c>
      <c r="U22" s="18" t="s">
        <v>57</v>
      </c>
      <c r="V22" s="21" t="s">
        <v>58</v>
      </c>
      <c r="W22" s="5"/>
    </row>
    <row r="23" spans="1:23" ht="16.5" x14ac:dyDescent="0.25">
      <c r="A23" s="18" t="s">
        <v>59</v>
      </c>
      <c r="B23" s="19">
        <f>'[1]قائمة المركز المالي'!B11/'[1]قائمة المركز المالي'!B22</f>
        <v>5.5937260509437793E-2</v>
      </c>
      <c r="C23" s="19">
        <f>'[1]قائمة المركز المالي'!C11/'[1]قائمة المركز المالي'!C22</f>
        <v>4.2334755624293417E-2</v>
      </c>
      <c r="D23" s="19">
        <f>'[1]قائمة المركز المالي'!D11/'[1]قائمة المركز المالي'!D22</f>
        <v>0.11700686635298058</v>
      </c>
      <c r="E23" s="19">
        <f>'[1]قائمة المركز المالي'!E11/'[1]قائمة المركز المالي'!E22</f>
        <v>9.2532010902326378E-2</v>
      </c>
      <c r="F23" s="19">
        <f>'[1]قائمة المركز المالي'!G11/'[1]قائمة المركز المالي'!G22</f>
        <v>0.20600395938969379</v>
      </c>
      <c r="G23" s="19">
        <f>'[1]قائمة المركز المالي'!H11/'[1]قائمة المركز المالي'!H22</f>
        <v>0.16001469458311096</v>
      </c>
      <c r="H23" s="19">
        <f>'[1]قائمة المركز المالي'!I11/'[1]قائمة المركز المالي'!I22</f>
        <v>0.14216862022344784</v>
      </c>
      <c r="I23" s="19">
        <f>'[1]قائمة المركز المالي'!J11/'[1]قائمة المركز المالي'!J22</f>
        <v>0.1202914354513776</v>
      </c>
      <c r="J23" s="19">
        <f>'[1]قائمة المركز المالي'!J11/'[1]قائمة المركز المالي'!J22</f>
        <v>0.1202914354513776</v>
      </c>
      <c r="K23" s="19">
        <f>'[1]قائمة المركز المالي'!K11/'[1]قائمة المركز المالي'!K22</f>
        <v>0.11516463635329938</v>
      </c>
      <c r="L23" s="19">
        <f>'[1]قائمة المركز المالي'!L11/'[1]قائمة المركز المالي'!L22</f>
        <v>0.15645203285668155</v>
      </c>
      <c r="M23" s="19">
        <f>'[1]قائمة المركز المالي'!M11/'[1]قائمة المركز المالي'!M22</f>
        <v>0.24839350042602559</v>
      </c>
      <c r="N23" s="19">
        <f>'[1]قائمة المركز المالي'!N11/'[1]قائمة المركز المالي'!N22</f>
        <v>0.30024709042324987</v>
      </c>
      <c r="O23" s="19">
        <f>'[1]قائمة المركز المالي'!O11/'[1]قائمة المركز المالي'!O22</f>
        <v>0.4003536151382287</v>
      </c>
      <c r="P23" s="19">
        <f>'[1]قائمة المركز المالي'!P11/'[1]قائمة المركز المالي'!P22</f>
        <v>0.47194213482399172</v>
      </c>
      <c r="Q23" s="19">
        <f>'[1]قائمة المركز المالي'!Q11/'[1]قائمة المركز المالي'!Q22</f>
        <v>0.42248892878137823</v>
      </c>
      <c r="R23" s="19">
        <f>'[1]قائمة المركز المالي'!R11/'[1]قائمة المركز المالي'!R22</f>
        <v>0.39564003431992706</v>
      </c>
      <c r="S23" s="19">
        <f>'[1]قائمة المركز المالي'!S11/'[1]قائمة المركز المالي'!S22</f>
        <v>0.36538044473407055</v>
      </c>
      <c r="T23" s="19">
        <f>'[1]قائمة المركز المالي'!T11/'[1]قائمة المركز المالي'!T22</f>
        <v>0.24438755194389347</v>
      </c>
      <c r="U23" s="18" t="s">
        <v>60</v>
      </c>
      <c r="V23" s="21" t="s">
        <v>61</v>
      </c>
      <c r="W23" s="5"/>
    </row>
    <row r="24" spans="1:23" ht="16.5" x14ac:dyDescent="0.25">
      <c r="A24" s="18" t="s">
        <v>62</v>
      </c>
      <c r="B24" s="19">
        <f>'[1]قائمة المركز المالي'!B11/('[1]قائمة المركز المالي'!B25+'[1]قائمة المركز المالي'!B26)</f>
        <v>8.5057260031791454E-2</v>
      </c>
      <c r="C24" s="19">
        <f>'[1]قائمة المركز المالي'!C11/('[1]قائمة المركز المالي'!C25+'[1]قائمة المركز المالي'!C26)</f>
        <v>6.6689489512546329E-2</v>
      </c>
      <c r="D24" s="19">
        <f>'[1]قائمة المركز المالي'!D11/('[1]قائمة المركز المالي'!D25+'[1]قائمة المركز المالي'!D26)</f>
        <v>0.16764642451185999</v>
      </c>
      <c r="E24" s="19">
        <f>'[1]قائمة المركز المالي'!E11/('[1]قائمة المركز المالي'!E25+'[1]قائمة المركز المالي'!E26)</f>
        <v>0.12490837414738211</v>
      </c>
      <c r="F24" s="19">
        <f>'[1]قائمة المركز المالي'!G11/('[1]قائمة المركز المالي'!G25+'[1]قائمة المركز المالي'!G26)</f>
        <v>0.27796476882129861</v>
      </c>
      <c r="G24" s="19">
        <f>'[1]قائمة المركز المالي'!H11/('[1]قائمة المركز المالي'!H25+'[1]قائمة المركز المالي'!H26)</f>
        <v>0.20774968713133019</v>
      </c>
      <c r="H24" s="19">
        <f>'[1]قائمة المركز المالي'!I11/('[1]قائمة المركز المالي'!I25+'[1]قائمة المركز المالي'!I26)</f>
        <v>0.18095616340734144</v>
      </c>
      <c r="I24" s="19">
        <f>'[1]قائمة المركز المالي'!J11/('[1]قائمة المركز المالي'!J25+'[1]قائمة المركز المالي'!J26)</f>
        <v>0.16164220702898005</v>
      </c>
      <c r="J24" s="19">
        <f>'[1]قائمة المركز المالي'!J11/('[1]قائمة المركز المالي'!J25+'[1]قائمة المركز المالي'!J26)</f>
        <v>0.16164220702898005</v>
      </c>
      <c r="K24" s="19">
        <f>'[1]قائمة المركز المالي'!K11/('[1]قائمة المركز المالي'!K25+'[1]قائمة المركز المالي'!K26)</f>
        <v>0.16029139302181972</v>
      </c>
      <c r="L24" s="19">
        <f>'[1]قائمة المركز المالي'!L11/('[1]قائمة المركز المالي'!L25+'[1]قائمة المركز المالي'!L26)</f>
        <v>0.20546070889584472</v>
      </c>
      <c r="M24" s="19">
        <f>'[1]قائمة المركز المالي'!M11/('[1]قائمة المركز المالي'!M25+'[1]قائمة المركز المالي'!M26)</f>
        <v>0.32017257953127798</v>
      </c>
      <c r="N24" s="19">
        <f>'[1]قائمة المركز المالي'!N11/('[1]قائمة المركز المالي'!N25+'[1]قائمة المركز المالي'!N26)</f>
        <v>0.38337025982083223</v>
      </c>
      <c r="O24" s="19">
        <f>'[1]قائمة المركز المالي'!O11/('[1]قائمة المركز المالي'!O25+'[1]قائمة المركز المالي'!O26)</f>
        <v>0.51006859752728462</v>
      </c>
      <c r="P24" s="19">
        <f>'[1]قائمة المركز المالي'!P11/('[1]قائمة المركز المالي'!P25+'[1]قائمة المركز المالي'!P26)</f>
        <v>0.62713013640207005</v>
      </c>
      <c r="Q24" s="19">
        <f>'[1]قائمة المركز المالي'!Q11/('[1]قائمة المركز المالي'!Q25+'[1]قائمة المركز المالي'!Q26)</f>
        <v>0.51151457804239453</v>
      </c>
      <c r="R24" s="19">
        <f>'[1]قائمة المركز المالي'!R11/('[1]قائمة المركز المالي'!R25+'[1]قائمة المركز المالي'!R26)</f>
        <v>0.47353799052861156</v>
      </c>
      <c r="S24" s="19">
        <f>'[1]قائمة المركز المالي'!S11/('[1]قائمة المركز المالي'!S25+'[1]قائمة المركز المالي'!S26)</f>
        <v>0.4509959095845249</v>
      </c>
      <c r="T24" s="19">
        <f>'[1]قائمة المركز المالي'!T11/('[1]قائمة المركز المالي'!T25+'[1]قائمة المركز المالي'!T26)</f>
        <v>0.31501957091959604</v>
      </c>
      <c r="U24" s="18" t="s">
        <v>63</v>
      </c>
      <c r="V24" s="21" t="s">
        <v>64</v>
      </c>
      <c r="W24" s="5"/>
    </row>
    <row r="25" spans="1:23" ht="16.5" x14ac:dyDescent="0.25">
      <c r="A25" s="18" t="s">
        <v>65</v>
      </c>
      <c r="B25" s="19">
        <f>'[1]قائمة المركز المالي'!B41/'[1]قائمة المركز المالي'!B11</f>
        <v>5.3354631285227363</v>
      </c>
      <c r="C25" s="19">
        <f>'[1]قائمة المركز المالي'!C41/'[1]قائمة المركز المالي'!C11</f>
        <v>6.873899374140473</v>
      </c>
      <c r="D25" s="19">
        <f>'[1]قائمة المركز المالي'!D41/'[1]قائمة المركز المالي'!D11</f>
        <v>2.012709475667481</v>
      </c>
      <c r="E25" s="19">
        <f>'[1]قائمة المركز المالي'!E41/'[1]قائمة المركز المالي'!E11</f>
        <v>2.1892427864704795</v>
      </c>
      <c r="F25" s="19">
        <f>'[1]قائمة المركز المالي'!G41/'[1]قائمة المركز المالي'!G11</f>
        <v>0.72023466863476315</v>
      </c>
      <c r="G25" s="19">
        <f>'[1]قائمة المركز المالي'!H41/'[1]قائمة المركز المالي'!H11</f>
        <v>0.78246241399657701</v>
      </c>
      <c r="H25" s="19">
        <f>'[1]قائمة المركز المالي'!I41/'[1]قائمة المركز المالي'!I11</f>
        <v>0.80330546370006561</v>
      </c>
      <c r="I25" s="19">
        <f>'[1]قائمة المركز المالي'!J41/'[1]قائمة المركز المالي'!J11</f>
        <v>0.98068821974080223</v>
      </c>
      <c r="J25" s="19">
        <f>'[1]قائمة المركز المالي'!J41/'[1]قائمة المركز المالي'!J11</f>
        <v>0.98068821974080223</v>
      </c>
      <c r="K25" s="19">
        <f>'[1]قائمة المركز المالي'!K41/'[1]قائمة المركز المالي'!K11</f>
        <v>0.99324725579137763</v>
      </c>
      <c r="L25" s="19">
        <f>'[1]قائمة المركز المالي'!L41/'[1]قائمة المركز المالي'!L11</f>
        <v>0.63170394132999275</v>
      </c>
      <c r="M25" s="19">
        <f>'[1]قائمة المركز المالي'!M41/'[1]قائمة المركز المالي'!M11</f>
        <v>0.49326332053665783</v>
      </c>
      <c r="N25" s="19">
        <f>'[1]قائمة المركز المالي'!N41/'[1]قائمة المركز المالي'!N11</f>
        <v>0.43286401510929817</v>
      </c>
      <c r="O25" s="19">
        <f>'[1]قائمة المركز المالي'!O41/'[1]قائمة المركز المالي'!O11</f>
        <v>0.36993525400777483</v>
      </c>
      <c r="P25" s="19">
        <f>'[1]قائمة المركز المالي'!P41/'[1]قائمة المركز المالي'!P11</f>
        <v>0.26936027908112303</v>
      </c>
      <c r="Q25" s="19">
        <f>'[1]قائمة المركز المالي'!Q41/'[1]قائمة المركز المالي'!Q11</f>
        <v>0.22084517538074938</v>
      </c>
      <c r="R25" s="19">
        <f>'[1]قائمة المركز المالي'!R41/'[1]قائمة المركز المالي'!R11</f>
        <v>0.17543105543700332</v>
      </c>
      <c r="S25" s="19">
        <f>'[1]قائمة المركز المالي'!S41/'[1]قائمة المركز المالي'!S11</f>
        <v>0.22119154913640918</v>
      </c>
      <c r="T25" s="19">
        <f>'[1]قائمة المركز المالي'!T41/'[1]قائمة المركز المالي'!T11</f>
        <v>0.32374390525243629</v>
      </c>
      <c r="U25" s="18" t="s">
        <v>66</v>
      </c>
      <c r="V25" s="21" t="s">
        <v>67</v>
      </c>
      <c r="W25" s="5"/>
    </row>
    <row r="26" spans="1:23" ht="16.5" x14ac:dyDescent="0.25">
      <c r="A26" s="29" t="s">
        <v>68</v>
      </c>
      <c r="B26" s="30">
        <f>'[1]قائمة المركز المالي'!B22/'[1]قائمة المركز المالي'!B32</f>
        <v>1.4254123956462015</v>
      </c>
      <c r="C26" s="30">
        <f>'[1]قائمة المركز المالي'!C22/'[1]قائمة المركز المالي'!C32</f>
        <v>1.4104500771495763</v>
      </c>
      <c r="D26" s="30">
        <f>'[1]قائمة المركز المالي'!D22/'[1]قائمة المركز المالي'!D32</f>
        <v>1.3080637781102853</v>
      </c>
      <c r="E26" s="30">
        <f>'[1]قائمة المركز المالي'!E22/'[1]قائمة المركز المالي'!E32</f>
        <v>1.2540645895340303</v>
      </c>
      <c r="F26" s="30">
        <f>'[1]قائمة المركز المالي'!G22/'[1]قائمة المركز المالي'!G32</f>
        <v>1.1743381855353139</v>
      </c>
      <c r="G26" s="30">
        <f>'[1]قائمة المركز المالي'!H22/'[1]قائمة المركز المالي'!H32</f>
        <v>1.1432454113737496</v>
      </c>
      <c r="H26" s="30">
        <f>'[1]قائمة المركز المالي'!I22/'[1]قائمة المركز المالي'!I32</f>
        <v>1.1290483813106393</v>
      </c>
      <c r="I26" s="30">
        <f>'[1]قائمة المركز المالي'!J22/'[1]قائمة المركز المالي'!J32</f>
        <v>1.1338827951141439</v>
      </c>
      <c r="J26" s="30">
        <f>'[1]قائمة المركز المالي'!J22/'[1]قائمة المركز المالي'!J32</f>
        <v>1.1338827951141439</v>
      </c>
      <c r="K26" s="30">
        <f>'[1]قائمة المركز المالي'!K22/'[1]قائمة المركز المالي'!K32</f>
        <v>1.1293099950172136</v>
      </c>
      <c r="L26" s="30">
        <f>'[1]قائمة المركز المالي'!L22/'[1]قائمة المركز المالي'!L32</f>
        <v>1.1098855762777242</v>
      </c>
      <c r="M26" s="30">
        <f>'[1]قائمة المركز المالي'!M22/'[1]قائمة المركز المالي'!M32</f>
        <v>1.1399145005373241</v>
      </c>
      <c r="N26" s="30">
        <f>'[1]قائمة المركز المالي'!N22/'[1]قائمة المركز المالي'!N32</f>
        <v>1.1496807517490577</v>
      </c>
      <c r="O26" s="30">
        <f>'[1]قائمة المركز المالي'!O22/'[1]قائمة المركز المالي'!O32</f>
        <v>1.1742023368432071</v>
      </c>
      <c r="P26" s="30">
        <f>'[1]قائمة المركز المالي'!P22/'[1]قائمة المركز المالي'!P32</f>
        <v>1.1459459300035719</v>
      </c>
      <c r="Q26" s="30">
        <f>'[1]قائمة المركز المالي'!Q22/'[1]قائمة المركز المالي'!Q32</f>
        <v>1.1031259623369949</v>
      </c>
      <c r="R26" s="30">
        <f>'[1]قائمة المركز المالي'!R22/'[1]قائمة المركز المالي'!R32</f>
        <v>1.0748368659720251</v>
      </c>
      <c r="S26" s="30">
        <f>'[1]قائمة المركز المالي'!S22/'[1]قائمة المركز المالي'!S32</f>
        <v>1.0879250903252351</v>
      </c>
      <c r="T26" s="30">
        <f>'[1]قائمة المركز المالي'!T22/'[1]قائمة المركز المالي'!T32</f>
        <v>1.085916615483117</v>
      </c>
      <c r="U26" s="31" t="s">
        <v>69</v>
      </c>
      <c r="V26" s="32" t="s">
        <v>70</v>
      </c>
      <c r="W26" s="5"/>
    </row>
    <row r="27" spans="1:23" ht="16.5" x14ac:dyDescent="0.25">
      <c r="A27" s="4"/>
      <c r="B27" s="4"/>
      <c r="C27" s="4"/>
      <c r="D27" s="4"/>
      <c r="E27" s="3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</row>
    <row r="28" spans="1:23" ht="16.5" x14ac:dyDescent="0.25">
      <c r="A28" s="4" t="s">
        <v>71</v>
      </c>
      <c r="B28" s="4"/>
      <c r="C28" s="4"/>
      <c r="D28" s="4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5"/>
    </row>
    <row r="29" spans="1:23" ht="16.5" x14ac:dyDescent="0.2">
      <c r="A29" s="35" t="s">
        <v>72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16.5" x14ac:dyDescent="0.25">
      <c r="A30" s="36" t="s">
        <v>73</v>
      </c>
      <c r="B30" s="37">
        <v>210000000</v>
      </c>
      <c r="C30" s="37">
        <v>105000000</v>
      </c>
      <c r="D30" s="37">
        <v>84000000</v>
      </c>
      <c r="E30" s="37">
        <v>84000000</v>
      </c>
      <c r="F30" s="38">
        <v>52500000</v>
      </c>
      <c r="G30" s="38">
        <v>52500000</v>
      </c>
      <c r="H30" s="38">
        <v>52500000</v>
      </c>
      <c r="I30" s="39">
        <f>'[1]قائمة المركز المالي'!J34/'[1]نسب مالية'!I33</f>
        <v>52500000</v>
      </c>
      <c r="J30" s="39">
        <f>'[1]قائمة المركز المالي'!J34/'[1]نسب مالية'!J33</f>
        <v>52500000</v>
      </c>
      <c r="K30" s="39">
        <f>'[1]قائمة المركز المالي'!K34/'[1]نسب مالية'!K33</f>
        <v>52500000</v>
      </c>
      <c r="L30" s="39">
        <f>'[1]قائمة المركز المالي'!L34/'[1]نسب مالية'!L33</f>
        <v>52500000</v>
      </c>
      <c r="M30" s="39">
        <f>'[1]قائمة المركز المالي'!M34/'[1]نسب مالية'!M33</f>
        <v>52500000</v>
      </c>
      <c r="N30" s="39">
        <f>'[1]قائمة المركز المالي'!N34/'[1]نسب مالية'!N33</f>
        <v>52500000</v>
      </c>
      <c r="O30" s="39">
        <f>'[2]قائمة المركز المالي'!C30/'[1]نسب مالية'!O33</f>
        <v>52500000</v>
      </c>
      <c r="P30" s="39">
        <f>'[2]قائمة المركز المالي'!D30/'[1]نسب مالية'!P33</f>
        <v>50000000</v>
      </c>
      <c r="Q30" s="39">
        <f>'[2]قائمة المركز المالي'!E30/'[1]نسب مالية'!Q33</f>
        <v>50000000</v>
      </c>
      <c r="R30" s="39">
        <f>'[2]قائمة المركز المالي'!F30/'[1]نسب مالية'!R33</f>
        <v>30000000</v>
      </c>
      <c r="S30" s="39">
        <f>'[2]قائمة المركز المالي'!G30/'[1]نسب مالية'!S33</f>
        <v>30000000</v>
      </c>
      <c r="T30" s="39">
        <f>'[2]قائمة المركز المالي'!H30/'[1]نسب مالية'!T33</f>
        <v>30000000</v>
      </c>
      <c r="U30" s="4"/>
      <c r="V30" s="4"/>
      <c r="W30" s="5"/>
    </row>
    <row r="31" spans="1:23" ht="16.5" x14ac:dyDescent="0.25">
      <c r="A31" s="36" t="s">
        <v>74</v>
      </c>
      <c r="B31" s="37">
        <v>5396754</v>
      </c>
      <c r="C31" s="37">
        <v>4070687</v>
      </c>
      <c r="D31" s="37">
        <v>4680007</v>
      </c>
      <c r="E31" s="37">
        <v>1599439</v>
      </c>
      <c r="F31" s="38">
        <v>524892</v>
      </c>
      <c r="G31" s="38">
        <v>742176</v>
      </c>
      <c r="H31" s="38">
        <v>400299</v>
      </c>
      <c r="I31" s="39">
        <v>400299</v>
      </c>
      <c r="J31" s="39">
        <v>428085</v>
      </c>
      <c r="K31" s="39">
        <v>428085</v>
      </c>
      <c r="L31" s="39">
        <v>172804</v>
      </c>
      <c r="M31" s="39">
        <f>'[3]نشرة تداول الأسهم'!$J$13</f>
        <v>2283228</v>
      </c>
      <c r="N31" s="39">
        <v>1011695</v>
      </c>
      <c r="O31" s="39">
        <v>327246</v>
      </c>
      <c r="P31" s="39">
        <v>1599346</v>
      </c>
      <c r="Q31" s="39">
        <f>[4]Period_Market_Summary_AR!$C$14</f>
        <v>725016</v>
      </c>
      <c r="R31" s="39">
        <f>[5]Period_Market_Summary_AR!$C$13</f>
        <v>80142</v>
      </c>
      <c r="S31" s="39" t="s">
        <v>32</v>
      </c>
      <c r="T31" s="39" t="s">
        <v>32</v>
      </c>
      <c r="U31" s="4"/>
      <c r="V31" s="4"/>
      <c r="W31" s="5"/>
    </row>
    <row r="32" spans="1:23" ht="16.5" x14ac:dyDescent="0.25">
      <c r="A32" s="36" t="s">
        <v>75</v>
      </c>
      <c r="B32" s="37">
        <v>2049.2800000000002</v>
      </c>
      <c r="C32" s="37">
        <v>3492.72</v>
      </c>
      <c r="D32" s="37">
        <v>1720.39</v>
      </c>
      <c r="E32" s="37">
        <v>1000.59</v>
      </c>
      <c r="F32" s="38">
        <v>735.54</v>
      </c>
      <c r="G32" s="38">
        <v>360</v>
      </c>
      <c r="H32" s="38">
        <v>590</v>
      </c>
      <c r="I32" s="40">
        <v>590</v>
      </c>
      <c r="J32" s="40">
        <v>160</v>
      </c>
      <c r="K32" s="40">
        <v>160</v>
      </c>
      <c r="L32" s="40">
        <v>142</v>
      </c>
      <c r="M32" s="40">
        <f>'[3]نشرة تداول الأسهم'!$F$13</f>
        <v>166</v>
      </c>
      <c r="N32" s="40">
        <v>181.75</v>
      </c>
      <c r="O32" s="40">
        <v>110.25</v>
      </c>
      <c r="P32" s="40">
        <v>136.57</v>
      </c>
      <c r="Q32" s="40">
        <f>[4]Period_Market_Summary_AR!$H$14/5</f>
        <v>300.97800000000001</v>
      </c>
      <c r="R32" s="40">
        <f>[5]Period_Market_Summary_AR!$H$13/5</f>
        <v>280</v>
      </c>
      <c r="S32" s="39" t="s">
        <v>32</v>
      </c>
      <c r="T32" s="39" t="s">
        <v>32</v>
      </c>
      <c r="U32" s="4"/>
      <c r="V32" s="4"/>
      <c r="W32" s="5"/>
    </row>
    <row r="33" spans="1:23" ht="16.5" x14ac:dyDescent="0.25">
      <c r="A33" s="36" t="s">
        <v>76</v>
      </c>
      <c r="B33" s="36">
        <v>100</v>
      </c>
      <c r="C33" s="36">
        <v>100</v>
      </c>
      <c r="D33" s="36">
        <v>100</v>
      </c>
      <c r="E33" s="37">
        <v>100</v>
      </c>
      <c r="F33" s="38">
        <v>100</v>
      </c>
      <c r="G33" s="38">
        <v>100</v>
      </c>
      <c r="H33" s="38">
        <v>100</v>
      </c>
      <c r="I33" s="39">
        <v>100</v>
      </c>
      <c r="J33" s="39">
        <v>100</v>
      </c>
      <c r="K33" s="39">
        <v>100</v>
      </c>
      <c r="L33" s="39">
        <v>100</v>
      </c>
      <c r="M33" s="39">
        <v>100</v>
      </c>
      <c r="N33" s="39">
        <v>100</v>
      </c>
      <c r="O33" s="39">
        <v>100</v>
      </c>
      <c r="P33" s="39">
        <v>100</v>
      </c>
      <c r="Q33" s="39">
        <v>100</v>
      </c>
      <c r="R33" s="39">
        <v>100</v>
      </c>
      <c r="S33" s="39">
        <v>100</v>
      </c>
      <c r="T33" s="39">
        <v>100</v>
      </c>
      <c r="U33" s="4"/>
      <c r="V33" s="4"/>
      <c r="W33" s="5"/>
    </row>
  </sheetData>
  <mergeCells count="2">
    <mergeCell ref="D3:H3"/>
    <mergeCell ref="A29:W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النسب المالية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2025-11-12T11:44:10Z</dcterms:modified>
</cp:coreProperties>
</file>